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defaultThemeVersion="166925"/>
  <mc:AlternateContent xmlns:mc="http://schemas.openxmlformats.org/markup-compatibility/2006">
    <mc:Choice Requires="x15">
      <x15ac:absPath xmlns:x15ac="http://schemas.microsoft.com/office/spreadsheetml/2010/11/ac" url="C:\Users\Allison\Educe Dropbox\Content\ADV_Scary Markets\"/>
    </mc:Choice>
  </mc:AlternateContent>
  <xr:revisionPtr revIDLastSave="0" documentId="13_ncr:1_{961C9A86-B241-499B-AD5E-99E4A6C73D41}" xr6:coauthVersionLast="47" xr6:coauthVersionMax="47" xr10:uidLastSave="{00000000-0000-0000-0000-000000000000}"/>
  <bookViews>
    <workbookView xWindow="-28920" yWindow="-120" windowWidth="29040" windowHeight="15840" activeTab="1" xr2:uid="{60BE6660-AECC-4F47-8AFE-747006CC3040}"/>
  </bookViews>
  <sheets>
    <sheet name="Enter Inputs" sheetId="2" r:id="rId1"/>
    <sheet name="P&amp;L Analysis Modeling" sheetId="1" r:id="rId2"/>
  </sheets>
  <definedNames>
    <definedName name="_xlnm._FilterDatabase" localSheetId="0" hidden="1">'Enter Inputs'!$B$40:$E$190</definedName>
    <definedName name="_xlnm._FilterDatabase" localSheetId="1" hidden="1">'P&amp;L Analysis Modeling'!$B$79:$I$229</definedName>
    <definedName name="_xlnm.Print_Area" localSheetId="0">'Enter Inputs'!$B$2:$E$191</definedName>
    <definedName name="_xlnm.Print_Area" localSheetId="1">'P&amp;L Analysis Modeling'!$A$1:$N$229</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E66" i="1" l="1"/>
  <c r="B81" i="1"/>
  <c r="C81" i="1"/>
  <c r="D81" i="1"/>
  <c r="E81" i="1"/>
  <c r="B82" i="1"/>
  <c r="C82" i="1"/>
  <c r="D82" i="1"/>
  <c r="E82" i="1"/>
  <c r="B83" i="1"/>
  <c r="C83" i="1"/>
  <c r="D83" i="1"/>
  <c r="E83" i="1"/>
  <c r="B84" i="1"/>
  <c r="C84" i="1"/>
  <c r="D84" i="1"/>
  <c r="E84" i="1"/>
  <c r="B85" i="1"/>
  <c r="C85" i="1"/>
  <c r="D85" i="1"/>
  <c r="E85" i="1"/>
  <c r="B86" i="1"/>
  <c r="C86" i="1"/>
  <c r="D86" i="1"/>
  <c r="E86" i="1"/>
  <c r="B87" i="1"/>
  <c r="C87" i="1"/>
  <c r="D87" i="1"/>
  <c r="E87" i="1"/>
  <c r="B88" i="1"/>
  <c r="C88" i="1"/>
  <c r="D88" i="1"/>
  <c r="E88" i="1"/>
  <c r="B89" i="1"/>
  <c r="C89" i="1"/>
  <c r="D89" i="1"/>
  <c r="E89" i="1"/>
  <c r="B90" i="1"/>
  <c r="C90" i="1"/>
  <c r="D90" i="1"/>
  <c r="E90" i="1"/>
  <c r="B91" i="1"/>
  <c r="C91" i="1"/>
  <c r="D91" i="1"/>
  <c r="E91" i="1"/>
  <c r="B92" i="1"/>
  <c r="C92" i="1"/>
  <c r="D92" i="1"/>
  <c r="E92" i="1"/>
  <c r="B93" i="1"/>
  <c r="C93" i="1"/>
  <c r="D93" i="1"/>
  <c r="E93" i="1"/>
  <c r="B94" i="1"/>
  <c r="C94" i="1"/>
  <c r="D94" i="1"/>
  <c r="E94" i="1"/>
  <c r="B95" i="1"/>
  <c r="C95" i="1"/>
  <c r="D95" i="1"/>
  <c r="E95" i="1"/>
  <c r="B96" i="1"/>
  <c r="C96" i="1"/>
  <c r="D96" i="1"/>
  <c r="E96" i="1"/>
  <c r="B97" i="1"/>
  <c r="C97" i="1"/>
  <c r="D97" i="1"/>
  <c r="E97" i="1"/>
  <c r="B98" i="1"/>
  <c r="C98" i="1"/>
  <c r="D98" i="1"/>
  <c r="E98" i="1"/>
  <c r="B99" i="1"/>
  <c r="C99" i="1"/>
  <c r="D99" i="1"/>
  <c r="E99" i="1"/>
  <c r="B100" i="1"/>
  <c r="C100" i="1"/>
  <c r="D100" i="1"/>
  <c r="E100" i="1"/>
  <c r="B101" i="1"/>
  <c r="C101" i="1"/>
  <c r="D101" i="1"/>
  <c r="E101" i="1"/>
  <c r="B102" i="1"/>
  <c r="C102" i="1"/>
  <c r="D102" i="1"/>
  <c r="E102" i="1"/>
  <c r="B103" i="1"/>
  <c r="C103" i="1"/>
  <c r="D103" i="1"/>
  <c r="E103" i="1"/>
  <c r="B104" i="1"/>
  <c r="C104" i="1"/>
  <c r="D104" i="1"/>
  <c r="E104" i="1"/>
  <c r="B105" i="1"/>
  <c r="C105" i="1"/>
  <c r="D105" i="1"/>
  <c r="E105" i="1"/>
  <c r="B106" i="1"/>
  <c r="C106" i="1"/>
  <c r="D106" i="1"/>
  <c r="E106" i="1"/>
  <c r="B107" i="1"/>
  <c r="C107" i="1"/>
  <c r="D107" i="1"/>
  <c r="E107" i="1"/>
  <c r="B108" i="1"/>
  <c r="C108" i="1"/>
  <c r="D108" i="1"/>
  <c r="E108" i="1"/>
  <c r="B109" i="1"/>
  <c r="C109" i="1"/>
  <c r="D109" i="1"/>
  <c r="E109" i="1"/>
  <c r="B110" i="1"/>
  <c r="C110" i="1"/>
  <c r="D110" i="1"/>
  <c r="E110" i="1"/>
  <c r="B111" i="1"/>
  <c r="C111" i="1"/>
  <c r="D111" i="1"/>
  <c r="E111" i="1"/>
  <c r="B112" i="1"/>
  <c r="C112" i="1"/>
  <c r="D112" i="1"/>
  <c r="E112" i="1"/>
  <c r="B113" i="1"/>
  <c r="C113" i="1"/>
  <c r="D113" i="1"/>
  <c r="E113" i="1"/>
  <c r="B114" i="1"/>
  <c r="C114" i="1"/>
  <c r="D114" i="1"/>
  <c r="E114" i="1"/>
  <c r="B115" i="1"/>
  <c r="C115" i="1"/>
  <c r="D115" i="1"/>
  <c r="E115" i="1"/>
  <c r="B116" i="1"/>
  <c r="C116" i="1"/>
  <c r="D116" i="1"/>
  <c r="E116" i="1"/>
  <c r="B117" i="1"/>
  <c r="C117" i="1"/>
  <c r="D117" i="1"/>
  <c r="E117" i="1"/>
  <c r="B118" i="1"/>
  <c r="C118" i="1"/>
  <c r="D118" i="1"/>
  <c r="E118" i="1"/>
  <c r="B119" i="1"/>
  <c r="C119" i="1"/>
  <c r="D119" i="1"/>
  <c r="E119" i="1"/>
  <c r="B120" i="1"/>
  <c r="C120" i="1"/>
  <c r="D120" i="1"/>
  <c r="E120" i="1"/>
  <c r="B121" i="1"/>
  <c r="C121" i="1"/>
  <c r="D121" i="1"/>
  <c r="E121" i="1"/>
  <c r="B122" i="1"/>
  <c r="C122" i="1"/>
  <c r="D122" i="1"/>
  <c r="E122" i="1"/>
  <c r="B123" i="1"/>
  <c r="C123" i="1"/>
  <c r="D123" i="1"/>
  <c r="E123" i="1"/>
  <c r="B124" i="1"/>
  <c r="C124" i="1"/>
  <c r="D124" i="1"/>
  <c r="E124" i="1"/>
  <c r="B125" i="1"/>
  <c r="C125" i="1"/>
  <c r="D125" i="1"/>
  <c r="E125" i="1"/>
  <c r="B126" i="1"/>
  <c r="C126" i="1"/>
  <c r="D126" i="1"/>
  <c r="E126" i="1"/>
  <c r="B127" i="1"/>
  <c r="C127" i="1"/>
  <c r="D127" i="1"/>
  <c r="E127" i="1"/>
  <c r="B128" i="1"/>
  <c r="C128" i="1"/>
  <c r="D128" i="1"/>
  <c r="E128" i="1"/>
  <c r="B129" i="1"/>
  <c r="C129" i="1"/>
  <c r="D129" i="1"/>
  <c r="E129" i="1"/>
  <c r="B130" i="1"/>
  <c r="C130" i="1"/>
  <c r="D130" i="1"/>
  <c r="E130" i="1"/>
  <c r="B131" i="1"/>
  <c r="C131" i="1"/>
  <c r="D131" i="1"/>
  <c r="E131" i="1"/>
  <c r="B132" i="1"/>
  <c r="C132" i="1"/>
  <c r="D132" i="1"/>
  <c r="E132" i="1"/>
  <c r="B133" i="1"/>
  <c r="C133" i="1"/>
  <c r="D133" i="1"/>
  <c r="E133" i="1"/>
  <c r="B134" i="1"/>
  <c r="C134" i="1"/>
  <c r="D134" i="1"/>
  <c r="E134" i="1"/>
  <c r="B135" i="1"/>
  <c r="C135" i="1"/>
  <c r="D135" i="1"/>
  <c r="E135" i="1"/>
  <c r="B136" i="1"/>
  <c r="C136" i="1"/>
  <c r="D136" i="1"/>
  <c r="E136" i="1"/>
  <c r="B137" i="1"/>
  <c r="C137" i="1"/>
  <c r="D137" i="1"/>
  <c r="E137" i="1"/>
  <c r="B138" i="1"/>
  <c r="C138" i="1"/>
  <c r="D138" i="1"/>
  <c r="E138" i="1"/>
  <c r="B139" i="1"/>
  <c r="C139" i="1"/>
  <c r="D139" i="1"/>
  <c r="E139" i="1"/>
  <c r="B140" i="1"/>
  <c r="C140" i="1"/>
  <c r="D140" i="1"/>
  <c r="E140" i="1"/>
  <c r="B141" i="1"/>
  <c r="C141" i="1"/>
  <c r="D141" i="1"/>
  <c r="E141" i="1"/>
  <c r="B142" i="1"/>
  <c r="C142" i="1"/>
  <c r="D142" i="1"/>
  <c r="E142" i="1"/>
  <c r="B143" i="1"/>
  <c r="C143" i="1"/>
  <c r="D143" i="1"/>
  <c r="E143" i="1"/>
  <c r="B144" i="1"/>
  <c r="C144" i="1"/>
  <c r="D144" i="1"/>
  <c r="E144" i="1"/>
  <c r="B145" i="1"/>
  <c r="C145" i="1"/>
  <c r="D145" i="1"/>
  <c r="E145" i="1"/>
  <c r="B146" i="1"/>
  <c r="C146" i="1"/>
  <c r="D146" i="1"/>
  <c r="E146" i="1"/>
  <c r="B147" i="1"/>
  <c r="C147" i="1"/>
  <c r="D147" i="1"/>
  <c r="E147" i="1"/>
  <c r="B148" i="1"/>
  <c r="C148" i="1"/>
  <c r="D148" i="1"/>
  <c r="E148" i="1"/>
  <c r="B149" i="1"/>
  <c r="C149" i="1"/>
  <c r="D149" i="1"/>
  <c r="E149" i="1"/>
  <c r="B150" i="1"/>
  <c r="C150" i="1"/>
  <c r="D150" i="1"/>
  <c r="E150" i="1"/>
  <c r="B151" i="1"/>
  <c r="C151" i="1"/>
  <c r="D151" i="1"/>
  <c r="E151" i="1"/>
  <c r="B152" i="1"/>
  <c r="C152" i="1"/>
  <c r="D152" i="1"/>
  <c r="E152" i="1"/>
  <c r="B153" i="1"/>
  <c r="C153" i="1"/>
  <c r="D153" i="1"/>
  <c r="E153" i="1"/>
  <c r="B154" i="1"/>
  <c r="C154" i="1"/>
  <c r="D154" i="1"/>
  <c r="E154" i="1"/>
  <c r="B155" i="1"/>
  <c r="C155" i="1"/>
  <c r="D155" i="1"/>
  <c r="E155" i="1"/>
  <c r="B156" i="1"/>
  <c r="C156" i="1"/>
  <c r="D156" i="1"/>
  <c r="E156" i="1"/>
  <c r="B157" i="1"/>
  <c r="C157" i="1"/>
  <c r="D157" i="1"/>
  <c r="E157" i="1"/>
  <c r="B158" i="1"/>
  <c r="C158" i="1"/>
  <c r="D158" i="1"/>
  <c r="E158" i="1"/>
  <c r="B159" i="1"/>
  <c r="C159" i="1"/>
  <c r="D159" i="1"/>
  <c r="E159" i="1"/>
  <c r="B160" i="1"/>
  <c r="C160" i="1"/>
  <c r="D160" i="1"/>
  <c r="E160" i="1"/>
  <c r="B161" i="1"/>
  <c r="C161" i="1"/>
  <c r="D161" i="1"/>
  <c r="E161" i="1"/>
  <c r="B162" i="1"/>
  <c r="C162" i="1"/>
  <c r="D162" i="1"/>
  <c r="E162" i="1"/>
  <c r="B163" i="1"/>
  <c r="C163" i="1"/>
  <c r="D163" i="1"/>
  <c r="E163" i="1"/>
  <c r="B164" i="1"/>
  <c r="C164" i="1"/>
  <c r="D164" i="1"/>
  <c r="E164" i="1"/>
  <c r="B165" i="1"/>
  <c r="C165" i="1"/>
  <c r="D165" i="1"/>
  <c r="E165" i="1"/>
  <c r="B166" i="1"/>
  <c r="C166" i="1"/>
  <c r="D166" i="1"/>
  <c r="E166" i="1"/>
  <c r="B167" i="1"/>
  <c r="C167" i="1"/>
  <c r="D167" i="1"/>
  <c r="E167" i="1"/>
  <c r="B168" i="1"/>
  <c r="C168" i="1"/>
  <c r="D168" i="1"/>
  <c r="E168" i="1"/>
  <c r="B169" i="1"/>
  <c r="C169" i="1"/>
  <c r="D169" i="1"/>
  <c r="E169" i="1"/>
  <c r="B170" i="1"/>
  <c r="C170" i="1"/>
  <c r="D170" i="1"/>
  <c r="E170" i="1"/>
  <c r="B171" i="1"/>
  <c r="C171" i="1"/>
  <c r="D171" i="1"/>
  <c r="E171" i="1"/>
  <c r="B172" i="1"/>
  <c r="C172" i="1"/>
  <c r="D172" i="1"/>
  <c r="E172" i="1"/>
  <c r="B173" i="1"/>
  <c r="C173" i="1"/>
  <c r="D173" i="1"/>
  <c r="E173" i="1"/>
  <c r="B174" i="1"/>
  <c r="C174" i="1"/>
  <c r="D174" i="1"/>
  <c r="E174" i="1"/>
  <c r="B175" i="1"/>
  <c r="C175" i="1"/>
  <c r="D175" i="1"/>
  <c r="E175" i="1"/>
  <c r="B176" i="1"/>
  <c r="C176" i="1"/>
  <c r="D176" i="1"/>
  <c r="E176" i="1"/>
  <c r="B177" i="1"/>
  <c r="C177" i="1"/>
  <c r="D177" i="1"/>
  <c r="E177" i="1"/>
  <c r="B178" i="1"/>
  <c r="C178" i="1"/>
  <c r="D178" i="1"/>
  <c r="E178" i="1"/>
  <c r="B179" i="1"/>
  <c r="C179" i="1"/>
  <c r="D179" i="1"/>
  <c r="E179" i="1"/>
  <c r="B180" i="1"/>
  <c r="C180" i="1"/>
  <c r="D180" i="1"/>
  <c r="E180" i="1"/>
  <c r="B181" i="1"/>
  <c r="C181" i="1"/>
  <c r="D181" i="1"/>
  <c r="E181" i="1"/>
  <c r="B182" i="1"/>
  <c r="C182" i="1"/>
  <c r="D182" i="1"/>
  <c r="E182" i="1"/>
  <c r="B183" i="1"/>
  <c r="C183" i="1"/>
  <c r="D183" i="1"/>
  <c r="E183" i="1"/>
  <c r="B184" i="1"/>
  <c r="C184" i="1"/>
  <c r="D184" i="1"/>
  <c r="E184" i="1"/>
  <c r="B185" i="1"/>
  <c r="C185" i="1"/>
  <c r="D185" i="1"/>
  <c r="E185" i="1"/>
  <c r="B186" i="1"/>
  <c r="C186" i="1"/>
  <c r="D186" i="1"/>
  <c r="E186" i="1"/>
  <c r="B187" i="1"/>
  <c r="C187" i="1"/>
  <c r="D187" i="1"/>
  <c r="E187" i="1"/>
  <c r="B188" i="1"/>
  <c r="C188" i="1"/>
  <c r="D188" i="1"/>
  <c r="E188" i="1"/>
  <c r="B189" i="1"/>
  <c r="C189" i="1"/>
  <c r="D189" i="1"/>
  <c r="E189" i="1"/>
  <c r="B190" i="1"/>
  <c r="C190" i="1"/>
  <c r="D190" i="1"/>
  <c r="E190" i="1"/>
  <c r="B191" i="1"/>
  <c r="C191" i="1"/>
  <c r="D191" i="1"/>
  <c r="E191" i="1"/>
  <c r="B192" i="1"/>
  <c r="C192" i="1"/>
  <c r="D192" i="1"/>
  <c r="E192" i="1"/>
  <c r="B193" i="1"/>
  <c r="C193" i="1"/>
  <c r="D193" i="1"/>
  <c r="E193" i="1"/>
  <c r="B194" i="1"/>
  <c r="C194" i="1"/>
  <c r="D194" i="1"/>
  <c r="E194" i="1"/>
  <c r="B195" i="1"/>
  <c r="C195" i="1"/>
  <c r="D195" i="1"/>
  <c r="E195" i="1"/>
  <c r="B196" i="1"/>
  <c r="C196" i="1"/>
  <c r="D196" i="1"/>
  <c r="E196" i="1"/>
  <c r="B197" i="1"/>
  <c r="C197" i="1"/>
  <c r="D197" i="1"/>
  <c r="E197" i="1"/>
  <c r="B198" i="1"/>
  <c r="C198" i="1"/>
  <c r="D198" i="1"/>
  <c r="E198" i="1"/>
  <c r="B199" i="1"/>
  <c r="C199" i="1"/>
  <c r="D199" i="1"/>
  <c r="E199" i="1"/>
  <c r="B200" i="1"/>
  <c r="C200" i="1"/>
  <c r="D200" i="1"/>
  <c r="E200" i="1"/>
  <c r="B201" i="1"/>
  <c r="C201" i="1"/>
  <c r="D201" i="1"/>
  <c r="E201" i="1"/>
  <c r="B202" i="1"/>
  <c r="C202" i="1"/>
  <c r="D202" i="1"/>
  <c r="E202" i="1"/>
  <c r="B203" i="1"/>
  <c r="C203" i="1"/>
  <c r="D203" i="1"/>
  <c r="E203" i="1"/>
  <c r="B204" i="1"/>
  <c r="C204" i="1"/>
  <c r="D204" i="1"/>
  <c r="E204" i="1"/>
  <c r="B205" i="1"/>
  <c r="C205" i="1"/>
  <c r="D205" i="1"/>
  <c r="E205" i="1"/>
  <c r="B206" i="1"/>
  <c r="C206" i="1"/>
  <c r="D206" i="1"/>
  <c r="E206" i="1"/>
  <c r="B207" i="1"/>
  <c r="C207" i="1"/>
  <c r="D207" i="1"/>
  <c r="E207" i="1"/>
  <c r="B208" i="1"/>
  <c r="C208" i="1"/>
  <c r="D208" i="1"/>
  <c r="E208" i="1"/>
  <c r="B209" i="1"/>
  <c r="C209" i="1"/>
  <c r="D209" i="1"/>
  <c r="E209" i="1"/>
  <c r="B210" i="1"/>
  <c r="C210" i="1"/>
  <c r="D210" i="1"/>
  <c r="E210" i="1"/>
  <c r="B211" i="1"/>
  <c r="C211" i="1"/>
  <c r="D211" i="1"/>
  <c r="E211" i="1"/>
  <c r="B212" i="1"/>
  <c r="C212" i="1"/>
  <c r="D212" i="1"/>
  <c r="E212" i="1"/>
  <c r="B213" i="1"/>
  <c r="C213" i="1"/>
  <c r="D213" i="1"/>
  <c r="E213" i="1"/>
  <c r="B214" i="1"/>
  <c r="C214" i="1"/>
  <c r="D214" i="1"/>
  <c r="E214" i="1"/>
  <c r="B215" i="1"/>
  <c r="C215" i="1"/>
  <c r="D215" i="1"/>
  <c r="E215" i="1"/>
  <c r="B216" i="1"/>
  <c r="C216" i="1"/>
  <c r="D216" i="1"/>
  <c r="E216" i="1"/>
  <c r="B217" i="1"/>
  <c r="C217" i="1"/>
  <c r="D217" i="1"/>
  <c r="E217" i="1"/>
  <c r="B218" i="1"/>
  <c r="C218" i="1"/>
  <c r="D218" i="1"/>
  <c r="E218" i="1"/>
  <c r="B219" i="1"/>
  <c r="C219" i="1"/>
  <c r="D219" i="1"/>
  <c r="E219" i="1"/>
  <c r="B220" i="1"/>
  <c r="C220" i="1"/>
  <c r="D220" i="1"/>
  <c r="E220" i="1"/>
  <c r="B221" i="1"/>
  <c r="C221" i="1"/>
  <c r="D221" i="1"/>
  <c r="E221" i="1"/>
  <c r="B222" i="1"/>
  <c r="C222" i="1"/>
  <c r="D222" i="1"/>
  <c r="E222" i="1"/>
  <c r="B223" i="1"/>
  <c r="C223" i="1"/>
  <c r="D223" i="1"/>
  <c r="E223" i="1"/>
  <c r="B224" i="1"/>
  <c r="C224" i="1"/>
  <c r="D224" i="1"/>
  <c r="E224" i="1"/>
  <c r="B225" i="1"/>
  <c r="C225" i="1"/>
  <c r="D225" i="1"/>
  <c r="E225" i="1"/>
  <c r="B226" i="1"/>
  <c r="C226" i="1"/>
  <c r="D226" i="1"/>
  <c r="E226" i="1"/>
  <c r="B227" i="1"/>
  <c r="C227" i="1"/>
  <c r="D227" i="1"/>
  <c r="E227" i="1"/>
  <c r="B228" i="1"/>
  <c r="C228" i="1"/>
  <c r="D228" i="1"/>
  <c r="E228" i="1"/>
  <c r="B229" i="1"/>
  <c r="C229" i="1"/>
  <c r="D229" i="1"/>
  <c r="E229" i="1"/>
  <c r="E80" i="1"/>
  <c r="D80" i="1"/>
  <c r="C80" i="1"/>
  <c r="B80" i="1"/>
  <c r="H80" i="1" l="1"/>
  <c r="I80" i="1" s="1"/>
  <c r="D86" i="2"/>
  <c r="C39" i="2" l="1"/>
  <c r="B2" i="1" l="1"/>
  <c r="J19" i="1" l="1"/>
  <c r="D26" i="2"/>
  <c r="C26" i="2"/>
  <c r="E67" i="1"/>
  <c r="B23" i="1" l="1"/>
  <c r="B24" i="1"/>
  <c r="B25" i="1"/>
  <c r="B22" i="1"/>
  <c r="C13" i="1"/>
  <c r="E13" i="1"/>
  <c r="C14" i="1"/>
  <c r="E14" i="1"/>
  <c r="C15" i="1"/>
  <c r="E15" i="1"/>
  <c r="C16" i="1"/>
  <c r="E16" i="1"/>
  <c r="C17" i="1"/>
  <c r="E17" i="1"/>
  <c r="C18" i="1"/>
  <c r="E18" i="1"/>
  <c r="B14" i="1"/>
  <c r="B15" i="1"/>
  <c r="B16" i="1"/>
  <c r="B17" i="1"/>
  <c r="B18" i="1"/>
  <c r="B13" i="1"/>
  <c r="D39" i="2"/>
  <c r="H91" i="1"/>
  <c r="H92" i="1"/>
  <c r="H93" i="1"/>
  <c r="H119" i="1"/>
  <c r="H94" i="1"/>
  <c r="H95" i="1"/>
  <c r="H81" i="1"/>
  <c r="H82" i="1"/>
  <c r="H83" i="1"/>
  <c r="H96" i="1"/>
  <c r="H120" i="1"/>
  <c r="H97" i="1"/>
  <c r="H84" i="1"/>
  <c r="H121" i="1"/>
  <c r="H98" i="1"/>
  <c r="H85" i="1"/>
  <c r="H99" i="1"/>
  <c r="H100" i="1"/>
  <c r="H101" i="1"/>
  <c r="H102" i="1"/>
  <c r="H122" i="1"/>
  <c r="H123" i="1"/>
  <c r="H103" i="1"/>
  <c r="H104" i="1"/>
  <c r="H105" i="1"/>
  <c r="H106" i="1"/>
  <c r="H107" i="1"/>
  <c r="H108" i="1"/>
  <c r="H86" i="1"/>
  <c r="H109" i="1"/>
  <c r="H124" i="1"/>
  <c r="H110" i="1"/>
  <c r="H111" i="1"/>
  <c r="H125" i="1"/>
  <c r="H87" i="1"/>
  <c r="H88" i="1"/>
  <c r="H89" i="1"/>
  <c r="H90" i="1"/>
  <c r="H126" i="1"/>
  <c r="H112" i="1"/>
  <c r="H113" i="1"/>
  <c r="H114" i="1"/>
  <c r="H115" i="1"/>
  <c r="H78" i="1" l="1"/>
  <c r="B46" i="1"/>
  <c r="C22" i="1"/>
  <c r="B49" i="1"/>
  <c r="C25" i="1"/>
  <c r="B48" i="1"/>
  <c r="C24" i="1"/>
  <c r="B47" i="1"/>
  <c r="C23" i="1"/>
  <c r="K13" i="1"/>
  <c r="M13" i="1" s="1"/>
  <c r="H19" i="1"/>
  <c r="I109" i="1"/>
  <c r="I123" i="1"/>
  <c r="I85" i="1"/>
  <c r="I83" i="1"/>
  <c r="I128" i="1"/>
  <c r="I86" i="1"/>
  <c r="I118" i="1"/>
  <c r="I98" i="1"/>
  <c r="I82" i="1"/>
  <c r="I91" i="1"/>
  <c r="I151" i="1"/>
  <c r="I135" i="1"/>
  <c r="I88" i="1"/>
  <c r="I108" i="1"/>
  <c r="I117" i="1"/>
  <c r="I121" i="1"/>
  <c r="I81" i="1"/>
  <c r="I158" i="1"/>
  <c r="I115" i="1"/>
  <c r="I122" i="1"/>
  <c r="I116" i="1"/>
  <c r="I95" i="1"/>
  <c r="I181" i="1"/>
  <c r="I141" i="1"/>
  <c r="I125" i="1"/>
  <c r="I106" i="1"/>
  <c r="I102" i="1"/>
  <c r="I84" i="1"/>
  <c r="I94" i="1"/>
  <c r="I142" i="1"/>
  <c r="I164" i="1"/>
  <c r="I132" i="1"/>
  <c r="I111" i="1"/>
  <c r="I105" i="1"/>
  <c r="I101" i="1"/>
  <c r="I97" i="1"/>
  <c r="I119" i="1"/>
  <c r="I134" i="1"/>
  <c r="I107" i="1"/>
  <c r="I171" i="1"/>
  <c r="I155" i="1"/>
  <c r="I139" i="1"/>
  <c r="I110" i="1"/>
  <c r="I104" i="1"/>
  <c r="I100" i="1"/>
  <c r="I120" i="1"/>
  <c r="I150" i="1"/>
  <c r="I87" i="1"/>
  <c r="I162" i="1"/>
  <c r="I154" i="1"/>
  <c r="I146" i="1"/>
  <c r="I138" i="1"/>
  <c r="I126" i="1"/>
  <c r="I124" i="1"/>
  <c r="I103" i="1"/>
  <c r="I99" i="1"/>
  <c r="I96" i="1"/>
  <c r="I92" i="1"/>
  <c r="E22" i="1"/>
  <c r="H22" i="1" s="1"/>
  <c r="I204" i="1"/>
  <c r="I180" i="1"/>
  <c r="I156" i="1"/>
  <c r="I113" i="1"/>
  <c r="I227" i="1"/>
  <c r="I219" i="1"/>
  <c r="I211" i="1"/>
  <c r="I203" i="1"/>
  <c r="I195" i="1"/>
  <c r="I187" i="1"/>
  <c r="I179" i="1"/>
  <c r="I163" i="1"/>
  <c r="I147" i="1"/>
  <c r="I131" i="1"/>
  <c r="I112" i="1"/>
  <c r="I228" i="1"/>
  <c r="I172" i="1"/>
  <c r="I210" i="1"/>
  <c r="I178" i="1"/>
  <c r="I170" i="1"/>
  <c r="I130" i="1"/>
  <c r="I196" i="1"/>
  <c r="I140" i="1"/>
  <c r="I202" i="1"/>
  <c r="I217" i="1"/>
  <c r="I185" i="1"/>
  <c r="I177" i="1"/>
  <c r="I169" i="1"/>
  <c r="I153" i="1"/>
  <c r="I145" i="1"/>
  <c r="I137" i="1"/>
  <c r="I129" i="1"/>
  <c r="I90" i="1"/>
  <c r="I188" i="1"/>
  <c r="I148" i="1"/>
  <c r="I194" i="1"/>
  <c r="I161" i="1"/>
  <c r="I224" i="1"/>
  <c r="I216" i="1"/>
  <c r="I208" i="1"/>
  <c r="I200" i="1"/>
  <c r="I192" i="1"/>
  <c r="I184" i="1"/>
  <c r="I176" i="1"/>
  <c r="I168" i="1"/>
  <c r="I160" i="1"/>
  <c r="I152" i="1"/>
  <c r="I144" i="1"/>
  <c r="I136" i="1"/>
  <c r="I89" i="1"/>
  <c r="I220" i="1"/>
  <c r="I218" i="1"/>
  <c r="I209" i="1"/>
  <c r="I223" i="1"/>
  <c r="I199" i="1"/>
  <c r="I191" i="1"/>
  <c r="I183" i="1"/>
  <c r="I175" i="1"/>
  <c r="I167" i="1"/>
  <c r="I159" i="1"/>
  <c r="I143" i="1"/>
  <c r="I127" i="1"/>
  <c r="I186" i="1"/>
  <c r="I225" i="1"/>
  <c r="I193" i="1"/>
  <c r="I215" i="1"/>
  <c r="I222" i="1"/>
  <c r="I214" i="1"/>
  <c r="I206" i="1"/>
  <c r="I198" i="1"/>
  <c r="I190" i="1"/>
  <c r="I182" i="1"/>
  <c r="I174" i="1"/>
  <c r="I166" i="1"/>
  <c r="I212" i="1"/>
  <c r="I226" i="1"/>
  <c r="I201" i="1"/>
  <c r="I207" i="1"/>
  <c r="I229" i="1"/>
  <c r="I221" i="1"/>
  <c r="I213" i="1"/>
  <c r="I205" i="1"/>
  <c r="I197" i="1"/>
  <c r="I189" i="1"/>
  <c r="I173" i="1"/>
  <c r="I165" i="1"/>
  <c r="I157" i="1"/>
  <c r="I149" i="1"/>
  <c r="I133" i="1"/>
  <c r="E19" i="1"/>
  <c r="G17" i="1"/>
  <c r="G13" i="1"/>
  <c r="G18" i="1"/>
  <c r="G14" i="1"/>
  <c r="G16" i="1"/>
  <c r="G15" i="1"/>
  <c r="D78" i="1"/>
  <c r="C19" i="1"/>
  <c r="H61" i="1" l="1"/>
  <c r="E61" i="1"/>
  <c r="G61" i="1"/>
  <c r="I61" i="1"/>
  <c r="C39" i="1"/>
  <c r="I14" i="1"/>
  <c r="I18" i="1"/>
  <c r="I17" i="1"/>
  <c r="I15" i="1"/>
  <c r="I13" i="1"/>
  <c r="I16" i="1"/>
  <c r="C46" i="1"/>
  <c r="I93" i="1"/>
  <c r="I114" i="1"/>
  <c r="D14" i="1"/>
  <c r="C27" i="1"/>
  <c r="C26" i="1" s="1"/>
  <c r="D22" i="1"/>
  <c r="D24" i="1"/>
  <c r="D25" i="1"/>
  <c r="D15" i="1"/>
  <c r="D13" i="1"/>
  <c r="D19" i="1"/>
  <c r="D16" i="1"/>
  <c r="D17" i="1"/>
  <c r="D23" i="1"/>
  <c r="D18" i="1"/>
  <c r="C78" i="1"/>
  <c r="I78" i="1" l="1"/>
  <c r="E62" i="1"/>
  <c r="I62" i="1"/>
  <c r="G62" i="1"/>
  <c r="H62" i="1"/>
  <c r="I22" i="1"/>
  <c r="I19" i="1"/>
  <c r="C29" i="1"/>
  <c r="D27" i="1"/>
  <c r="K15" i="1"/>
  <c r="M15" i="1" s="1"/>
  <c r="K14" i="1"/>
  <c r="M14" i="1" s="1"/>
  <c r="K17" i="1"/>
  <c r="M17" i="1" s="1"/>
  <c r="K16" i="1"/>
  <c r="M16" i="1" s="1"/>
  <c r="K18" i="1"/>
  <c r="M18" i="1" s="1"/>
  <c r="D29" i="1" l="1"/>
  <c r="K19" i="1"/>
  <c r="M19" i="1" l="1"/>
  <c r="E23" i="1"/>
  <c r="H23" i="1" s="1"/>
  <c r="E24" i="1"/>
  <c r="H24" i="1" s="1"/>
  <c r="E25" i="1"/>
  <c r="H25" i="1" s="1"/>
  <c r="C49" i="1" l="1"/>
  <c r="H49" i="1" s="1"/>
  <c r="I25" i="1"/>
  <c r="C48" i="1"/>
  <c r="I24" i="1"/>
  <c r="C47" i="1"/>
  <c r="G25" i="1"/>
  <c r="G24" i="1"/>
  <c r="G23" i="1"/>
  <c r="C50" i="1" l="1"/>
  <c r="I23" i="1"/>
  <c r="H27" i="1"/>
  <c r="H48" i="1"/>
  <c r="H47" i="1" s="1"/>
  <c r="G22" i="1"/>
  <c r="G19" i="1"/>
  <c r="E27" i="1"/>
  <c r="F23" i="1"/>
  <c r="F24" i="1"/>
  <c r="F25" i="1"/>
  <c r="F22" i="1"/>
  <c r="F14" i="1"/>
  <c r="F18" i="1"/>
  <c r="F15" i="1"/>
  <c r="F16" i="1"/>
  <c r="F17" i="1"/>
  <c r="F13" i="1"/>
  <c r="L18" i="1"/>
  <c r="F19" i="1" l="1"/>
  <c r="C40" i="1"/>
  <c r="C41" i="1" s="1"/>
  <c r="G63" i="1" s="1"/>
  <c r="G68" i="1" s="1"/>
  <c r="E26" i="1"/>
  <c r="I27" i="1"/>
  <c r="H29" i="1"/>
  <c r="I29" i="1" s="1"/>
  <c r="G27" i="1"/>
  <c r="H46" i="1"/>
  <c r="F27" i="1"/>
  <c r="E29" i="1"/>
  <c r="L13" i="1"/>
  <c r="L17" i="1"/>
  <c r="L16" i="1"/>
  <c r="L15" i="1"/>
  <c r="L14" i="1"/>
  <c r="E40" i="1" l="1"/>
  <c r="G64" i="1"/>
  <c r="C42" i="1"/>
  <c r="D49" i="1" s="1"/>
  <c r="E63" i="1"/>
  <c r="E68" i="1" s="1"/>
  <c r="H63" i="1"/>
  <c r="H68" i="1" s="1"/>
  <c r="I63" i="1"/>
  <c r="I68" i="1" s="1"/>
  <c r="E41" i="1"/>
  <c r="G29" i="1"/>
  <c r="F29" i="1"/>
  <c r="J60" i="1" s="1"/>
  <c r="J61" i="1" s="1"/>
  <c r="D48" i="1" l="1"/>
  <c r="G127" i="1" a="1"/>
  <c r="G127" i="1" s="1"/>
  <c r="F127" i="1" s="1"/>
  <c r="G128" i="1" a="1"/>
  <c r="G128" i="1" s="1"/>
  <c r="F128" i="1" s="1"/>
  <c r="G192" i="1" a="1"/>
  <c r="G192" i="1" s="1"/>
  <c r="F192" i="1" s="1"/>
  <c r="G204" i="1" a="1"/>
  <c r="G204" i="1" s="1"/>
  <c r="F204" i="1" s="1"/>
  <c r="G159" i="1" a="1"/>
  <c r="G159" i="1" s="1"/>
  <c r="F159" i="1" s="1"/>
  <c r="G169" i="1" a="1"/>
  <c r="G169" i="1" s="1"/>
  <c r="F169" i="1" s="1"/>
  <c r="G148" i="1" a="1"/>
  <c r="G148" i="1" s="1"/>
  <c r="F148" i="1" s="1"/>
  <c r="G222" i="1" a="1"/>
  <c r="G222" i="1" s="1"/>
  <c r="F222" i="1" s="1"/>
  <c r="G146" i="1" a="1"/>
  <c r="G146" i="1" s="1"/>
  <c r="F146" i="1" s="1"/>
  <c r="G210" i="1" a="1"/>
  <c r="G210" i="1" s="1"/>
  <c r="F210" i="1" s="1"/>
  <c r="G205" i="1" a="1"/>
  <c r="G205" i="1" s="1"/>
  <c r="F205" i="1" s="1"/>
  <c r="G131" i="1" a="1"/>
  <c r="G131" i="1" s="1"/>
  <c r="F131" i="1" s="1"/>
  <c r="G195" i="1" a="1"/>
  <c r="G195" i="1" s="1"/>
  <c r="F195" i="1" s="1"/>
  <c r="G228" i="1" a="1"/>
  <c r="G228" i="1" s="1"/>
  <c r="F228" i="1" s="1"/>
  <c r="G167" i="1" a="1"/>
  <c r="G167" i="1" s="1"/>
  <c r="F167" i="1" s="1"/>
  <c r="G136" i="1" a="1"/>
  <c r="G136" i="1" s="1"/>
  <c r="F136" i="1" s="1"/>
  <c r="G200" i="1" a="1"/>
  <c r="G200" i="1" s="1"/>
  <c r="F200" i="1" s="1"/>
  <c r="G199" i="1" a="1"/>
  <c r="G199" i="1" s="1"/>
  <c r="F199" i="1" s="1"/>
  <c r="G177" i="1" a="1"/>
  <c r="G177" i="1" s="1"/>
  <c r="F177" i="1" s="1"/>
  <c r="G180" i="1" a="1"/>
  <c r="G180" i="1" s="1"/>
  <c r="F180" i="1" s="1"/>
  <c r="G143" i="1" a="1"/>
  <c r="G143" i="1" s="1"/>
  <c r="F143" i="1" s="1"/>
  <c r="G154" i="1" a="1"/>
  <c r="G154" i="1" s="1"/>
  <c r="F154" i="1" s="1"/>
  <c r="G218" i="1" a="1"/>
  <c r="G218" i="1" s="1"/>
  <c r="F218" i="1" s="1"/>
  <c r="G134" i="1" a="1"/>
  <c r="G134" i="1" s="1"/>
  <c r="F134" i="1" s="1"/>
  <c r="G139" i="1" a="1"/>
  <c r="G139" i="1" s="1"/>
  <c r="F139" i="1" s="1"/>
  <c r="G203" i="1" a="1"/>
  <c r="G203" i="1" s="1"/>
  <c r="F203" i="1" s="1"/>
  <c r="G165" i="1" a="1"/>
  <c r="G165" i="1" s="1"/>
  <c r="F165" i="1" s="1"/>
  <c r="G198" i="1" a="1"/>
  <c r="G198" i="1" s="1"/>
  <c r="F198" i="1" s="1"/>
  <c r="G144" i="1" a="1"/>
  <c r="G144" i="1" s="1"/>
  <c r="F144" i="1" s="1"/>
  <c r="G208" i="1" a="1"/>
  <c r="G208" i="1" s="1"/>
  <c r="F208" i="1" s="1"/>
  <c r="G149" i="1" a="1"/>
  <c r="G149" i="1" s="1"/>
  <c r="F149" i="1" s="1"/>
  <c r="G185" i="1" a="1"/>
  <c r="G185" i="1" s="1"/>
  <c r="F185" i="1" s="1"/>
  <c r="G212" i="1" a="1"/>
  <c r="G212" i="1" s="1"/>
  <c r="F212" i="1" s="1"/>
  <c r="G183" i="1" a="1"/>
  <c r="G183" i="1" s="1"/>
  <c r="F183" i="1" s="1"/>
  <c r="G162" i="1" a="1"/>
  <c r="G162" i="1" s="1"/>
  <c r="F162" i="1" s="1"/>
  <c r="G226" i="1" a="1"/>
  <c r="G226" i="1" s="1"/>
  <c r="F226" i="1" s="1"/>
  <c r="G166" i="1" a="1"/>
  <c r="G166" i="1" s="1"/>
  <c r="F166" i="1" s="1"/>
  <c r="G147" i="1" a="1"/>
  <c r="G147" i="1" s="1"/>
  <c r="F147" i="1" s="1"/>
  <c r="G211" i="1" a="1"/>
  <c r="G211" i="1" s="1"/>
  <c r="F211" i="1" s="1"/>
  <c r="G197" i="1" a="1"/>
  <c r="G197" i="1" s="1"/>
  <c r="F197" i="1" s="1"/>
  <c r="G151" i="1" a="1"/>
  <c r="G151" i="1" s="1"/>
  <c r="F151" i="1" s="1"/>
  <c r="G152" i="1" a="1"/>
  <c r="G152" i="1" s="1"/>
  <c r="F152" i="1" s="1"/>
  <c r="G216" i="1" a="1"/>
  <c r="G216" i="1" s="1"/>
  <c r="F216" i="1" s="1"/>
  <c r="G181" i="1" a="1"/>
  <c r="G181" i="1" s="1"/>
  <c r="F181" i="1" s="1"/>
  <c r="G129" i="1" a="1"/>
  <c r="G129" i="1" s="1"/>
  <c r="F129" i="1" s="1"/>
  <c r="G193" i="1" a="1"/>
  <c r="G193" i="1" s="1"/>
  <c r="F193" i="1" s="1"/>
  <c r="G133" i="1" a="1"/>
  <c r="G133" i="1" s="1"/>
  <c r="F133" i="1" s="1"/>
  <c r="G215" i="1" a="1"/>
  <c r="G215" i="1" s="1"/>
  <c r="F215" i="1" s="1"/>
  <c r="G170" i="1" a="1"/>
  <c r="G170" i="1" s="1"/>
  <c r="F170" i="1" s="1"/>
  <c r="G140" i="1" a="1"/>
  <c r="G140" i="1" s="1"/>
  <c r="F140" i="1" s="1"/>
  <c r="G206" i="1" a="1"/>
  <c r="G206" i="1" s="1"/>
  <c r="F206" i="1" s="1"/>
  <c r="G155" i="1" a="1"/>
  <c r="G155" i="1" s="1"/>
  <c r="F155" i="1" s="1"/>
  <c r="G219" i="1" a="1"/>
  <c r="G219" i="1" s="1"/>
  <c r="F219" i="1" s="1"/>
  <c r="G221" i="1" a="1"/>
  <c r="G221" i="1" s="1"/>
  <c r="F221" i="1" s="1"/>
  <c r="G191" i="1" a="1"/>
  <c r="G191" i="1" s="1"/>
  <c r="F191" i="1" s="1"/>
  <c r="G161" i="1" a="1"/>
  <c r="G161" i="1" s="1"/>
  <c r="F161" i="1" s="1"/>
  <c r="G202" i="1" a="1"/>
  <c r="G202" i="1" s="1"/>
  <c r="F202" i="1" s="1"/>
  <c r="G187" i="1" a="1"/>
  <c r="G187" i="1" s="1"/>
  <c r="F187" i="1" s="1"/>
  <c r="G160" i="1" a="1"/>
  <c r="G160" i="1" s="1"/>
  <c r="F160" i="1" s="1"/>
  <c r="G224" i="1" a="1"/>
  <c r="G224" i="1" s="1"/>
  <c r="F224" i="1" s="1"/>
  <c r="G213" i="1" a="1"/>
  <c r="G213" i="1" s="1"/>
  <c r="F213" i="1" s="1"/>
  <c r="G137" i="1" a="1"/>
  <c r="G137" i="1" s="1"/>
  <c r="F137" i="1" s="1"/>
  <c r="G201" i="1" a="1"/>
  <c r="G201" i="1" s="1"/>
  <c r="F201" i="1" s="1"/>
  <c r="G157" i="1" a="1"/>
  <c r="G157" i="1" s="1"/>
  <c r="F157" i="1" s="1"/>
  <c r="G178" i="1" a="1"/>
  <c r="G178" i="1" s="1"/>
  <c r="F178" i="1" s="1"/>
  <c r="G172" i="1" a="1"/>
  <c r="G172" i="1" s="1"/>
  <c r="F172" i="1" s="1"/>
  <c r="G135" i="1" a="1"/>
  <c r="G135" i="1" s="1"/>
  <c r="F135" i="1" s="1"/>
  <c r="G163" i="1" a="1"/>
  <c r="G163" i="1" s="1"/>
  <c r="F163" i="1" s="1"/>
  <c r="G227" i="1" a="1"/>
  <c r="G227" i="1" s="1"/>
  <c r="F227" i="1" s="1"/>
  <c r="G142" i="1" a="1"/>
  <c r="G142" i="1" s="1"/>
  <c r="F142" i="1" s="1"/>
  <c r="G223" i="1" a="1"/>
  <c r="G223" i="1" s="1"/>
  <c r="F223" i="1" s="1"/>
  <c r="G184" i="1" a="1"/>
  <c r="G184" i="1" s="1"/>
  <c r="F184" i="1" s="1"/>
  <c r="G138" i="1" a="1"/>
  <c r="G138" i="1" s="1"/>
  <c r="F138" i="1" s="1"/>
  <c r="G196" i="1" a="1"/>
  <c r="G196" i="1" s="1"/>
  <c r="F196" i="1" s="1"/>
  <c r="G168" i="1" a="1"/>
  <c r="G168" i="1" s="1"/>
  <c r="F168" i="1" s="1"/>
  <c r="G132" i="1" a="1"/>
  <c r="G132" i="1" s="1"/>
  <c r="F132" i="1" s="1"/>
  <c r="G145" i="1" a="1"/>
  <c r="G145" i="1" s="1"/>
  <c r="F145" i="1" s="1"/>
  <c r="G209" i="1" a="1"/>
  <c r="G209" i="1" s="1"/>
  <c r="F209" i="1" s="1"/>
  <c r="G189" i="1" a="1"/>
  <c r="G189" i="1" s="1"/>
  <c r="F189" i="1" s="1"/>
  <c r="G186" i="1" a="1"/>
  <c r="G186" i="1" s="1"/>
  <c r="F186" i="1" s="1"/>
  <c r="G220" i="1" a="1"/>
  <c r="G220" i="1" s="1"/>
  <c r="F220" i="1" s="1"/>
  <c r="G175" i="1" a="1"/>
  <c r="G175" i="1" s="1"/>
  <c r="F175" i="1" s="1"/>
  <c r="G171" i="1" a="1"/>
  <c r="G171" i="1" s="1"/>
  <c r="F171" i="1" s="1"/>
  <c r="G174" i="1" a="1"/>
  <c r="G174" i="1" s="1"/>
  <c r="F174" i="1" s="1"/>
  <c r="G188" i="1" a="1"/>
  <c r="G188" i="1" s="1"/>
  <c r="F188" i="1" s="1"/>
  <c r="G182" i="1" a="1"/>
  <c r="G182" i="1" s="1"/>
  <c r="F182" i="1" s="1"/>
  <c r="G176" i="1" a="1"/>
  <c r="G176" i="1" s="1"/>
  <c r="F176" i="1" s="1"/>
  <c r="G156" i="1" a="1"/>
  <c r="G156" i="1" s="1"/>
  <c r="F156" i="1" s="1"/>
  <c r="G158" i="1" a="1"/>
  <c r="G158" i="1" s="1"/>
  <c r="F158" i="1" s="1"/>
  <c r="G153" i="1" a="1"/>
  <c r="G153" i="1" s="1"/>
  <c r="F153" i="1" s="1"/>
  <c r="G217" i="1" a="1"/>
  <c r="G217" i="1" s="1"/>
  <c r="F217" i="1" s="1"/>
  <c r="G150" i="1" a="1"/>
  <c r="G150" i="1" s="1"/>
  <c r="F150" i="1" s="1"/>
  <c r="G130" i="1" a="1"/>
  <c r="G130" i="1" s="1"/>
  <c r="F130" i="1" s="1"/>
  <c r="G194" i="1" a="1"/>
  <c r="G194" i="1" s="1"/>
  <c r="F194" i="1" s="1"/>
  <c r="G141" i="1" a="1"/>
  <c r="G141" i="1" s="1"/>
  <c r="F141" i="1" s="1"/>
  <c r="G207" i="1" a="1"/>
  <c r="G207" i="1" s="1"/>
  <c r="F207" i="1" s="1"/>
  <c r="G179" i="1" a="1"/>
  <c r="G179" i="1" s="1"/>
  <c r="F179" i="1" s="1"/>
  <c r="G164" i="1" a="1"/>
  <c r="G164" i="1" s="1"/>
  <c r="F164" i="1" s="1"/>
  <c r="G214" i="1" a="1"/>
  <c r="G214" i="1" s="1"/>
  <c r="F214" i="1" s="1"/>
  <c r="G190" i="1" a="1"/>
  <c r="G190" i="1" s="1"/>
  <c r="F190" i="1" s="1"/>
  <c r="G225" i="1" a="1"/>
  <c r="G225" i="1" s="1"/>
  <c r="F225" i="1" s="1"/>
  <c r="G173" i="1" a="1"/>
  <c r="G173" i="1" s="1"/>
  <c r="F173" i="1" s="1"/>
  <c r="I49" i="1"/>
  <c r="I64" i="1"/>
  <c r="H64" i="1"/>
  <c r="E64" i="1"/>
  <c r="E42" i="1"/>
  <c r="F49" i="1"/>
  <c r="D47" i="1" l="1"/>
  <c r="G125" i="1" s="1" a="1"/>
  <c r="G125" i="1" s="1"/>
  <c r="F125" i="1" s="1"/>
  <c r="G122" i="1" a="1"/>
  <c r="G122" i="1" s="1"/>
  <c r="F122" i="1" s="1"/>
  <c r="G81" i="1" a="1"/>
  <c r="G81" i="1" s="1"/>
  <c r="F81" i="1" s="1"/>
  <c r="G88" i="1" a="1"/>
  <c r="G88" i="1" s="1"/>
  <c r="F88" i="1" s="1"/>
  <c r="G89" i="1" a="1"/>
  <c r="G89" i="1" s="1"/>
  <c r="F89" i="1" s="1"/>
  <c r="G84" i="1" a="1"/>
  <c r="G84" i="1" s="1"/>
  <c r="F84" i="1" s="1"/>
  <c r="G85" i="1" a="1"/>
  <c r="G85" i="1" s="1"/>
  <c r="F85" i="1" s="1"/>
  <c r="I48" i="1"/>
  <c r="J63" i="1"/>
  <c r="J68" i="1" s="1"/>
  <c r="J62" i="1"/>
  <c r="F48" i="1"/>
  <c r="G123" i="1" l="1" a="1"/>
  <c r="G123" i="1" s="1"/>
  <c r="F123" i="1" s="1"/>
  <c r="D46" i="1"/>
  <c r="G119" i="1" a="1"/>
  <c r="G119" i="1" s="1"/>
  <c r="F119" i="1" s="1"/>
  <c r="G118" i="1" a="1"/>
  <c r="G118" i="1" s="1"/>
  <c r="F118" i="1" s="1"/>
  <c r="G116" i="1" a="1"/>
  <c r="G116" i="1" s="1"/>
  <c r="F116" i="1" s="1"/>
  <c r="G102" i="1" a="1"/>
  <c r="G102" i="1" s="1"/>
  <c r="F102" i="1" s="1"/>
  <c r="G112" i="1" a="1"/>
  <c r="G112" i="1" s="1"/>
  <c r="F112" i="1" s="1"/>
  <c r="G99" i="1" a="1"/>
  <c r="G99" i="1" s="1"/>
  <c r="F99" i="1" s="1"/>
  <c r="G97" i="1" a="1"/>
  <c r="G97" i="1" s="1"/>
  <c r="F97" i="1" s="1"/>
  <c r="G108" i="1" a="1"/>
  <c r="G108" i="1" s="1"/>
  <c r="F108" i="1" s="1"/>
  <c r="G114" i="1" a="1"/>
  <c r="G114" i="1" s="1"/>
  <c r="F114" i="1" s="1"/>
  <c r="G94" i="1" a="1"/>
  <c r="G94" i="1" s="1"/>
  <c r="F94" i="1" s="1"/>
  <c r="G101" i="1" a="1"/>
  <c r="G101" i="1" s="1"/>
  <c r="F101" i="1" s="1"/>
  <c r="I47" i="1"/>
  <c r="J64" i="1"/>
  <c r="G229" i="1" a="1"/>
  <c r="G229" i="1" s="1"/>
  <c r="F229" i="1" s="1"/>
  <c r="F47" i="1"/>
  <c r="G109" i="1" l="1" a="1"/>
  <c r="G109" i="1" s="1"/>
  <c r="F109" i="1" s="1"/>
  <c r="G80" i="1" a="1"/>
  <c r="G80" i="1" s="1"/>
  <c r="F80" i="1" s="1"/>
  <c r="G126" i="1" a="1"/>
  <c r="G126" i="1" s="1"/>
  <c r="F126" i="1" s="1"/>
  <c r="G124" i="1" a="1"/>
  <c r="G124" i="1" s="1"/>
  <c r="F124" i="1" s="1"/>
  <c r="G90" i="1" a="1"/>
  <c r="G90" i="1" s="1"/>
  <c r="F90" i="1" s="1"/>
  <c r="G83" i="1" a="1"/>
  <c r="G83" i="1" s="1"/>
  <c r="F83" i="1" s="1"/>
  <c r="G121" i="1" a="1"/>
  <c r="G121" i="1" s="1"/>
  <c r="F121" i="1" s="1"/>
  <c r="G120" i="1" a="1"/>
  <c r="G120" i="1" s="1"/>
  <c r="F120" i="1" s="1"/>
  <c r="G117" i="1" a="1"/>
  <c r="G117" i="1" s="1"/>
  <c r="F117" i="1" s="1"/>
  <c r="G87" i="1" a="1"/>
  <c r="G87" i="1" s="1"/>
  <c r="F87" i="1" s="1"/>
  <c r="G86" i="1" a="1"/>
  <c r="G86" i="1" s="1"/>
  <c r="F86" i="1" s="1"/>
  <c r="G82" i="1" a="1"/>
  <c r="G82" i="1" s="1"/>
  <c r="F82" i="1" s="1"/>
  <c r="G91" i="1" a="1"/>
  <c r="G91" i="1" s="1"/>
  <c r="F91" i="1" s="1"/>
  <c r="G113" i="1" a="1"/>
  <c r="G113" i="1" s="1"/>
  <c r="F113" i="1" s="1"/>
  <c r="G95" i="1" a="1"/>
  <c r="G95" i="1" s="1"/>
  <c r="F95" i="1" s="1"/>
  <c r="G110" i="1" a="1"/>
  <c r="G110" i="1" s="1"/>
  <c r="F110" i="1" s="1"/>
  <c r="G111" i="1" a="1"/>
  <c r="G111" i="1" s="1"/>
  <c r="F111" i="1" s="1"/>
  <c r="G98" i="1" a="1"/>
  <c r="G98" i="1" s="1"/>
  <c r="F98" i="1" s="1"/>
  <c r="G92" i="1" a="1"/>
  <c r="G92" i="1" s="1"/>
  <c r="F92" i="1" s="1"/>
  <c r="G107" i="1" a="1"/>
  <c r="G107" i="1" s="1"/>
  <c r="F107" i="1" s="1"/>
  <c r="G105" i="1" a="1"/>
  <c r="G105" i="1" s="1"/>
  <c r="F105" i="1" s="1"/>
  <c r="G96" i="1" a="1"/>
  <c r="G96" i="1" s="1"/>
  <c r="F96" i="1" s="1"/>
  <c r="G103" i="1" a="1"/>
  <c r="G103" i="1" s="1"/>
  <c r="F103" i="1" s="1"/>
  <c r="G93" i="1" a="1"/>
  <c r="G93" i="1" s="1"/>
  <c r="F93" i="1" s="1"/>
  <c r="G106" i="1" a="1"/>
  <c r="G106" i="1" s="1"/>
  <c r="F106" i="1" s="1"/>
  <c r="G115" i="1" a="1"/>
  <c r="G115" i="1" s="1"/>
  <c r="F115" i="1" s="1"/>
  <c r="G100" i="1" a="1"/>
  <c r="G100" i="1" s="1"/>
  <c r="F100" i="1" s="1"/>
  <c r="G104" i="1" a="1"/>
  <c r="G104" i="1" s="1"/>
  <c r="F104" i="1" s="1"/>
  <c r="I46" i="1"/>
  <c r="F46" i="1"/>
  <c r="K22" i="1" l="1"/>
  <c r="K25" i="1"/>
  <c r="K23" i="1"/>
  <c r="K24" i="1"/>
  <c r="M23" i="1" l="1"/>
  <c r="J23" i="1"/>
  <c r="L23" i="1"/>
  <c r="M25" i="1"/>
  <c r="J25" i="1"/>
  <c r="L25" i="1"/>
  <c r="J22" i="1"/>
  <c r="M22" i="1"/>
  <c r="K27" i="1"/>
  <c r="L22" i="1"/>
  <c r="M24" i="1"/>
  <c r="J24" i="1"/>
  <c r="L24" i="1"/>
  <c r="J27" i="1" l="1"/>
  <c r="K29" i="1"/>
  <c r="M27" i="1"/>
  <c r="L27" i="1"/>
  <c r="L29" i="1" l="1"/>
  <c r="M29" i="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<sst xmlns="http://schemas.openxmlformats.org/spreadsheetml/2006/main" count="216" uniqueCount="154">
  <si>
    <t>Mandatory</t>
  </si>
  <si>
    <t>Nice to Have</t>
  </si>
  <si>
    <t>Total Expenses</t>
  </si>
  <si>
    <t>Conferences, Seminars, Education</t>
  </si>
  <si>
    <t>Insurance</t>
  </si>
  <si>
    <t>Marketing</t>
  </si>
  <si>
    <t>Office Supplies</t>
  </si>
  <si>
    <t>Payroll</t>
  </si>
  <si>
    <t>Payroll Taxes</t>
  </si>
  <si>
    <t>Postage &amp; Shipping</t>
  </si>
  <si>
    <t>Printing &amp; Reproduction</t>
  </si>
  <si>
    <t>Subscriptions</t>
  </si>
  <si>
    <t>Technology</t>
  </si>
  <si>
    <t>Telecommunications</t>
  </si>
  <si>
    <t>Travel &amp; Entertainment</t>
  </si>
  <si>
    <t>Employee Benefits</t>
  </si>
  <si>
    <t>Total Revenue</t>
  </si>
  <si>
    <t>Asset Management Fees</t>
  </si>
  <si>
    <t>Input category 4</t>
  </si>
  <si>
    <t>Input category 5</t>
  </si>
  <si>
    <t>Input category 6</t>
  </si>
  <si>
    <t>Current Budget</t>
  </si>
  <si>
    <t>YTD Expenses</t>
  </si>
  <si>
    <t>YTD Revenue</t>
  </si>
  <si>
    <t>Expense Type</t>
  </si>
  <si>
    <t>Expense Category</t>
  </si>
  <si>
    <t>Current Expense Budget</t>
  </si>
  <si>
    <t>Revised Annual Expense Budget</t>
  </si>
  <si>
    <t>Revenue Category</t>
  </si>
  <si>
    <t>Pre-Tax Profit</t>
  </si>
  <si>
    <t>Difference</t>
  </si>
  <si>
    <t>% Revenue</t>
  </si>
  <si>
    <t>Revised Annual Revenue</t>
  </si>
  <si>
    <t>Budget vs. YTD</t>
  </si>
  <si>
    <t>Scenario 2 vs. YTD</t>
  </si>
  <si>
    <t>If I add __ new clients</t>
  </si>
  <si>
    <t>Additional revenue would be</t>
  </si>
  <si>
    <t>Totals</t>
  </si>
  <si>
    <t>Current Annual Revenue Budget</t>
  </si>
  <si>
    <t>At an average size of</t>
  </si>
  <si>
    <t>STEP 1: ADJUST YOUR REVENUE PROJECTIONS</t>
  </si>
  <si>
    <t xml:space="preserve">What is required to do better than breakeven? </t>
  </si>
  <si>
    <t>Projected Profit</t>
  </si>
  <si>
    <t>Maintain Expense</t>
  </si>
  <si>
    <t>Reduce Expense</t>
  </si>
  <si>
    <t>Eliminate Expense</t>
  </si>
  <si>
    <t>Click here to make final additions to your projected revenue</t>
  </si>
  <si>
    <t>•  Average Revenue per Client</t>
  </si>
  <si>
    <t>In order to complete the inputs and see the full analysis, you will need to gather the following financial data:</t>
  </si>
  <si>
    <t>STEP 2: GATHER YOUR FINANCIAL DATA</t>
  </si>
  <si>
    <t>STEP 1: REVIEW THE TRAINING VIDEO</t>
  </si>
  <si>
    <t>Click here to watch the training</t>
  </si>
  <si>
    <t xml:space="preserve"> PLANNING AHEAD FOR DOWNTURNS</t>
  </si>
  <si>
    <t>Profitability Analysis Tool</t>
  </si>
  <si>
    <t>CURRENT P&amp;L</t>
  </si>
  <si>
    <t>Reduced Annual Revenue</t>
  </si>
  <si>
    <t>Revised Revenue Budget</t>
  </si>
  <si>
    <t>Revised Expense Budget</t>
  </si>
  <si>
    <t>Breakeven</t>
  </si>
  <si>
    <t>EXPENSE TOTALS</t>
  </si>
  <si>
    <t>Original Margin</t>
  </si>
  <si>
    <t>Profit Check</t>
  </si>
  <si>
    <t>Click here to make revisions to your projected expenses for the year.</t>
  </si>
  <si>
    <t>Social Media</t>
  </si>
  <si>
    <t>Phone</t>
  </si>
  <si>
    <t>A strong financial contingency plan provides a clear plan to follow when unexpected downturns happen. This tool will help you evaluate your expenses, run revenue scenarios, identify expense reductions based on impact, and calculate new client growth needed to offset losses. Having a well-thought-out plan in place to manage disruptions before they strike better prepares you to lead through them with calm resolve when they do. </t>
  </si>
  <si>
    <t>Average Revenue 
per New Client</t>
  </si>
  <si>
    <t>DATA COMPLETE?
CLICK HERE</t>
  </si>
  <si>
    <t>Critical to Performance</t>
  </si>
  <si>
    <t>Luxury</t>
  </si>
  <si>
    <t>CLICK HERE to update your projected revenue for the year</t>
  </si>
  <si>
    <t>Expense reductions to breakeven</t>
  </si>
  <si>
    <t>Not categorized</t>
  </si>
  <si>
    <t>What expense reductions are required to breakeven?</t>
  </si>
  <si>
    <t>Expense Reduction Descriptions</t>
  </si>
  <si>
    <t>Expense Reductions</t>
  </si>
  <si>
    <t>The below information shows what is required to breakeven in each of the scenarios provided, and new client growth to offset losses such that a reduction in expenses would not be necessary. Enter data in the light blue cells below to assess the impact at varying profit margins.</t>
  </si>
  <si>
    <t xml:space="preserve">Expense reductions to breakeven </t>
  </si>
  <si>
    <t>HOW MUCH TO Reduce</t>
  </si>
  <si>
    <t>- No reduction in expenses is needed to maintain breakeven</t>
  </si>
  <si>
    <t>- Complete reduction of expenses required to maintain breakeven</t>
  </si>
  <si>
    <t>- Some reduction in expenses is required to maintain breakeven</t>
  </si>
  <si>
    <t>Total expenses need to be</t>
  </si>
  <si>
    <t>Profit ($)</t>
  </si>
  <si>
    <t>To maintain a profit (%) of:</t>
  </si>
  <si>
    <t xml:space="preserve">Based on current expenses, this is an expense reduction of </t>
  </si>
  <si>
    <t>Scenario 2</t>
  </si>
  <si>
    <t>Scenario 3</t>
  </si>
  <si>
    <t>For a final expense reduction of</t>
  </si>
  <si>
    <t>Bank Service Charge</t>
  </si>
  <si>
    <t>Events</t>
  </si>
  <si>
    <t>Client Appreciation</t>
  </si>
  <si>
    <t>Office Rent &amp; Utilities</t>
  </si>
  <si>
    <t>Staples</t>
  </si>
  <si>
    <t>Amazon</t>
  </si>
  <si>
    <t>Other Supplies (Food, etc.)</t>
  </si>
  <si>
    <t>Smith, Jim</t>
  </si>
  <si>
    <t>Doe, Jane</t>
  </si>
  <si>
    <t>Audible</t>
  </si>
  <si>
    <t>Blinkist</t>
  </si>
  <si>
    <t>Advice Pay Charges</t>
  </si>
  <si>
    <t>Carbonite</t>
  </si>
  <si>
    <t>CRM</t>
  </si>
  <si>
    <t>Google</t>
  </si>
  <si>
    <t>Planning Software</t>
  </si>
  <si>
    <t>Riskalyze</t>
  </si>
  <si>
    <t>Other Software</t>
  </si>
  <si>
    <t>Airline</t>
  </si>
  <si>
    <t>Hotel</t>
  </si>
  <si>
    <t>Meals</t>
  </si>
  <si>
    <t>Parking / Taxis</t>
  </si>
  <si>
    <t>Professional Services</t>
  </si>
  <si>
    <t>Accounting</t>
  </si>
  <si>
    <t>Compliance</t>
  </si>
  <si>
    <t>Consulting</t>
  </si>
  <si>
    <t>Legal</t>
  </si>
  <si>
    <t>Website</t>
  </si>
  <si>
    <t>Graphic Design</t>
  </si>
  <si>
    <t>Hardware &amp; Equipment</t>
  </si>
  <si>
    <t>Cell Phone</t>
  </si>
  <si>
    <t>Scenario 1</t>
  </si>
  <si>
    <t>STEP 3: ENTER REVENUE AND AVERAGE CLIENT DATA</t>
  </si>
  <si>
    <t>STEP 4: ENTER &amp; CATEGORIZE EXPENSES</t>
  </si>
  <si>
    <t>To help make completing this tool quicker and easier, please review this short training video.</t>
  </si>
  <si>
    <t>In the light blue cells below, replace sample date with up to six (6) revenue category types, YTD and projected annual revenue based on your initial budget for the year. Then enter your current average revenue per client.</t>
  </si>
  <si>
    <t>REDUCED REVENUE P&amp;L</t>
  </si>
  <si>
    <t>After completing Inputs on prior tab, input your Reduced Revenue in light blue boxes below to assess the impact of revenue declines on your financials. Then, complete Steps 2 and 3 to evaluate your P&amp;L projections, make expense adjustments and input new revenue growth to finalize your P&amp;L.</t>
  </si>
  <si>
    <t>Input category 3</t>
  </si>
  <si>
    <t>Financial Planning Fees</t>
  </si>
  <si>
    <t>Based on your projections, the following expense adjustments are necessary to breakeven</t>
  </si>
  <si>
    <t>STEP 2: NEXT, EVALUATE WHICH EXPENSE CATEGORIES REQUIRE ADJUSTMENT TO MAINTAIN BREAKEVEN</t>
  </si>
  <si>
    <t>STEP 3: NOW, MODIFY EXPENSES AND PROJECT REVENUE GROWTH</t>
  </si>
  <si>
    <t>Click here to calculate expense reductions to meet different profit margin targets.</t>
  </si>
  <si>
    <t>Next, enter data in the light blue cells (row 60) to project up to three (3) different profit margins to see what expense reductions would be required to reach that level of profit. Next enter potential new client revenue to offset losses and finalize necessary expense reductions.</t>
  </si>
  <si>
    <t>Projected NEW Revenue (only)</t>
  </si>
  <si>
    <t>Mandatory for ongoing operations</t>
  </si>
  <si>
    <t>Critical to doing business in your preferred way</t>
  </si>
  <si>
    <t>Useful but optional, can be cut if needed</t>
  </si>
  <si>
    <t>Simply a luxury, not a necessity to run the business</t>
  </si>
  <si>
    <t>Dues, Licenses, Registrations</t>
  </si>
  <si>
    <t xml:space="preserve"> YTD Expenses </t>
  </si>
  <si>
    <t xml:space="preserve"> Current Budget </t>
  </si>
  <si>
    <t>Based on Step 2, review expenses and enter a revised annual budget for each expense. Use the filters to select or sort for expenses that need to be reduced or eliminated to breakeven. Only edit data in the light blue cells to prevent errors with calculations, see the Training Video for additional guidance. Once done, go to the Projected P&amp;L Chart above to enter projected new revenue (yellow cells) and determine your final projected P&amp;L.</t>
  </si>
  <si>
    <r>
      <rPr>
        <sz val="18"/>
        <color rgb="FF2775B0"/>
        <rFont val="Gilmer Light"/>
        <family val="3"/>
      </rPr>
      <t xml:space="preserve"> </t>
    </r>
    <r>
      <rPr>
        <sz val="18"/>
        <color rgb="FFD17346"/>
        <rFont val="Gilmer Light"/>
        <family val="3"/>
      </rPr>
      <t>PLANNING AHEAD FOR UNCERTAINTY</t>
    </r>
  </si>
  <si>
    <r>
      <t xml:space="preserve">•  Annual Revenue &amp; Expense Budget </t>
    </r>
    <r>
      <rPr>
        <i/>
        <sz val="14"/>
        <color rgb="FF413F42"/>
        <rFont val="Gilmer Light"/>
        <family val="3"/>
      </rPr>
      <t>(Required)</t>
    </r>
  </si>
  <si>
    <r>
      <t xml:space="preserve">•  YTD Revenue &amp; Expenses </t>
    </r>
    <r>
      <rPr>
        <i/>
        <sz val="14"/>
        <color rgb="FF413F42"/>
        <rFont val="Gilmer Light"/>
        <family val="3"/>
      </rPr>
      <t>(Optional, but required to complete the Actual vs. Budget Analysis)</t>
    </r>
  </si>
  <si>
    <t>er</t>
  </si>
  <si>
    <r>
      <t xml:space="preserve">In the light blue cells below </t>
    </r>
    <r>
      <rPr>
        <b/>
        <sz val="12"/>
        <color rgb="FF413F42"/>
        <rFont val="Gilmer Light"/>
        <family val="3"/>
      </rPr>
      <t xml:space="preserve">replace the sample data with your current business expenses, </t>
    </r>
    <r>
      <rPr>
        <sz val="12"/>
        <color rgb="FF413F42"/>
        <rFont val="Gilmer Light"/>
        <family val="3"/>
      </rPr>
      <t xml:space="preserve"> the YTD amount (optional), and your current annual budget (required). Be sure to remove or mark sub-totals as N/A to prevent double counting expenses. Next, for each expense select an expense category (shown below). All expenses must have an expense category for the analysis.</t>
    </r>
  </si>
  <si>
    <r>
      <t xml:space="preserve">A strong financial contingency plan provides a clear plan to follow when unexpected downturns happen. This tool will help you evaluate your expenses, run revenue scenarios, identify expense reductions based on impact, and calculate new client growth needed to offset losses. Having a well-thought-out plan in place to manage disruptions before they strike better prepares you to lead through them with calm resolve when they do.
</t>
    </r>
    <r>
      <rPr>
        <b/>
        <i/>
        <sz val="17"/>
        <color rgb="FF413F42"/>
        <rFont val="Gilmer Light"/>
        <family val="3"/>
      </rPr>
      <t>Follow the steps below to assess and create a revised P&amp;L budget.</t>
    </r>
    <r>
      <rPr>
        <sz val="17"/>
        <color rgb="FF413F42"/>
        <rFont val="Gilmer Light"/>
        <family val="3"/>
      </rPr>
      <t xml:space="preserve">
		</t>
    </r>
  </si>
  <si>
    <r>
      <t xml:space="preserve">PROJECTED P&amp;L </t>
    </r>
    <r>
      <rPr>
        <sz val="12"/>
        <color rgb="FF413F42"/>
        <rFont val="Gilmer Light"/>
        <family val="3"/>
      </rPr>
      <t xml:space="preserve"> (SEE STEP 2 BELOW)</t>
    </r>
  </si>
  <si>
    <t>© 2021 Limitless Advisor, Educe, Inc.</t>
  </si>
  <si>
    <t>©2021 Limitless Advisor, Educe, Inc.</t>
  </si>
  <si>
    <t>© Educe Inc. | Limitless Advisor
Limitless materials may not be reproduced, used, or sold in whole or in part, in any manner, without written consent or license for use by Educe, Inc.</t>
  </si>
  <si>
    <t>Click here to visit limitlessfa.life  to learn more about Limitless Adviser.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</si>
</sst>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_);[Red]\(&quot;$&quot;#,##0\)"/>
    <numFmt numFmtId="42" formatCode="_(&quot;$&quot;* #,##0_);_(&quot;$&quot;* \(#,##0\);_(&quot;$&quot;* &quot;-&quot;_);_(@_)"/>
    <numFmt numFmtId="44" formatCode="_(&quot;$&quot;* #,##0.00_);_(&quot;$&quot;* \(#,##0.00\);_(&quot;$&quot;* &quot;-&quot;??_);_(@_)"/>
    <numFmt numFmtId="164" formatCode="_(&quot;$&quot;* #,##0_);_(&quot;$&quot;* \(#,##0\);_(&quot;$&quot;* &quot;-&quot;??_);_(@_)"/>
    <numFmt numFmtId="165" formatCode="&quot;$&quot;#,##0"/>
  </numFmts>
  <fonts count="77">
    <font>
      <sz val="12"/>
      <color theme="1"/>
      <name val="Calibri"/>
      <family val="2"/>
      <scheme val="minor"/>
    </font>
    <font>
      <sz val="12"/>
      <color theme="1"/>
      <name val="Calibri"/>
      <family val="2"/>
      <scheme val="minor"/>
    </font>
    <font>
      <sz val="10"/>
      <name val="Arial"/>
      <family val="2"/>
    </font>
    <font>
      <sz val="24"/>
      <color theme="1"/>
      <name val="Avenir Book"/>
      <family val="2"/>
    </font>
    <font>
      <sz val="12"/>
      <color theme="1"/>
      <name val="Avenir Book"/>
      <family val="2"/>
    </font>
    <font>
      <b/>
      <sz val="12"/>
      <color theme="0"/>
      <name val="Avenir Book"/>
      <family val="2"/>
    </font>
    <font>
      <b/>
      <sz val="12"/>
      <color theme="1"/>
      <name val="Avenir Book"/>
      <family val="2"/>
    </font>
    <font>
      <sz val="12"/>
      <color rgb="FFDF3531"/>
      <name val="Avenir Book"/>
      <family val="2"/>
    </font>
    <font>
      <sz val="12"/>
      <color rgb="FF0070C0"/>
      <name val="Avenir Book"/>
      <family val="2"/>
    </font>
    <font>
      <sz val="12"/>
      <color rgb="FFC00000"/>
      <name val="Avenir Book"/>
      <family val="2"/>
    </font>
    <font>
      <sz val="20"/>
      <color theme="9"/>
      <name val="Avenir Book"/>
      <family val="2"/>
    </font>
    <font>
      <b/>
      <sz val="12"/>
      <color rgb="FFC00000"/>
      <name val="Avenir Book"/>
      <family val="2"/>
    </font>
    <font>
      <u/>
      <sz val="12"/>
      <color theme="10"/>
      <name val="Calibri"/>
      <family val="2"/>
      <scheme val="minor"/>
    </font>
    <font>
      <sz val="12"/>
      <color theme="1"/>
      <name val="Avenir Medium"/>
      <family val="2"/>
    </font>
    <font>
      <sz val="12"/>
      <color rgb="FF2775B0"/>
      <name val="Avenir Book"/>
      <family val="2"/>
    </font>
    <font>
      <sz val="14"/>
      <color theme="1"/>
      <name val="Avenir Book"/>
      <family val="2"/>
    </font>
    <font>
      <sz val="20"/>
      <color rgb="FF0C446A"/>
      <name val="Avenir Book"/>
      <family val="2"/>
    </font>
    <font>
      <u/>
      <sz val="14"/>
      <color theme="0"/>
      <name val="Avenir Book"/>
      <family val="2"/>
    </font>
    <font>
      <sz val="12"/>
      <color theme="0" tint="-0.499984740745262"/>
      <name val="Avenir Book"/>
      <family val="2"/>
    </font>
    <font>
      <sz val="16"/>
      <color theme="1"/>
      <name val="Avenir Book"/>
      <family val="2"/>
    </font>
    <font>
      <sz val="11"/>
      <color theme="0" tint="-0.499984740745262"/>
      <name val="Avenir Book"/>
      <family val="2"/>
    </font>
    <font>
      <sz val="17"/>
      <color theme="1"/>
      <name val="Avenir Book"/>
      <family val="2"/>
    </font>
    <font>
      <sz val="14"/>
      <color rgb="FFDF3531"/>
      <name val="Avenir Book"/>
      <family val="2"/>
    </font>
    <font>
      <sz val="14"/>
      <color theme="0" tint="-0.499984740745262"/>
      <name val="Avenir Book"/>
      <family val="2"/>
    </font>
    <font>
      <sz val="14"/>
      <color rgb="FFC00000"/>
      <name val="Avenir Book"/>
      <family val="2"/>
    </font>
    <font>
      <i/>
      <u/>
      <sz val="14"/>
      <color theme="10"/>
      <name val="Avenir Book"/>
      <family val="2"/>
    </font>
    <font>
      <b/>
      <sz val="11"/>
      <color theme="0"/>
      <name val="Avenir Book"/>
      <family val="2"/>
    </font>
    <font>
      <b/>
      <sz val="12"/>
      <color theme="1" tint="0.499984740745262"/>
      <name val="Avenir Book"/>
      <family val="2"/>
    </font>
    <font>
      <sz val="18"/>
      <color rgb="FF2775B0"/>
      <name val="Gilmer Light"/>
      <family val="3"/>
    </font>
    <font>
      <sz val="18"/>
      <color rgb="FFD17346"/>
      <name val="Gilmer Light"/>
      <family val="3"/>
    </font>
    <font>
      <sz val="36"/>
      <color rgb="FF004A4D"/>
      <name val="Minion 3"/>
      <family val="1"/>
    </font>
    <font>
      <sz val="14"/>
      <color theme="1"/>
      <name val="Gilmer Light"/>
      <family val="3"/>
    </font>
    <font>
      <sz val="14"/>
      <color rgb="FF0C446A"/>
      <name val="Gilmer Light"/>
      <family val="3"/>
    </font>
    <font>
      <sz val="14"/>
      <color rgb="FF413F42"/>
      <name val="Gilmer Light"/>
      <family val="3"/>
    </font>
    <font>
      <sz val="20"/>
      <color rgb="FF0C446A"/>
      <name val="Gilmer Light"/>
      <family val="3"/>
    </font>
    <font>
      <sz val="20"/>
      <color rgb="FF004A4D"/>
      <name val="Gilmer Light"/>
      <family val="3"/>
    </font>
    <font>
      <i/>
      <u/>
      <sz val="14"/>
      <color theme="0"/>
      <name val="Gilmer Light"/>
      <family val="3"/>
    </font>
    <font>
      <i/>
      <sz val="14"/>
      <color rgb="FF413F42"/>
      <name val="Gilmer Light"/>
      <family val="3"/>
    </font>
    <font>
      <sz val="14"/>
      <color rgb="FF413F42"/>
      <name val="Avenir Book"/>
      <family val="2"/>
    </font>
    <font>
      <sz val="12"/>
      <color theme="1"/>
      <name val="Gilmer Light"/>
      <family val="3"/>
    </font>
    <font>
      <sz val="12"/>
      <color rgb="FF413F42"/>
      <name val="Gilmer Light"/>
      <family val="3"/>
    </font>
    <font>
      <sz val="12"/>
      <color theme="0"/>
      <name val="Gilmer Light"/>
      <family val="3"/>
    </font>
    <font>
      <sz val="14"/>
      <color rgb="FF004A4D"/>
      <name val="Gilmer Light"/>
      <family val="3"/>
    </font>
    <font>
      <sz val="14"/>
      <color theme="2" tint="-0.89999084444715716"/>
      <name val="Gilmer Light"/>
      <family val="3"/>
    </font>
    <font>
      <sz val="12"/>
      <color rgb="FF004A4D"/>
      <name val="Gilmer Light"/>
      <family val="3"/>
    </font>
    <font>
      <sz val="14"/>
      <color theme="0"/>
      <name val="Gilmer Light"/>
      <family val="3"/>
    </font>
    <font>
      <b/>
      <sz val="12"/>
      <color rgb="FF413F42"/>
      <name val="Gilmer Light"/>
      <family val="3"/>
    </font>
    <font>
      <sz val="12"/>
      <color rgb="FFDF3531"/>
      <name val="Gilmer Light"/>
      <family val="3"/>
    </font>
    <font>
      <sz val="12"/>
      <color rgb="FFD17346"/>
      <name val="Gilmer Light"/>
      <family val="3"/>
    </font>
    <font>
      <sz val="17"/>
      <color rgb="FF413F42"/>
      <name val="Gilmer Light"/>
      <family val="3"/>
    </font>
    <font>
      <b/>
      <i/>
      <sz val="17"/>
      <color rgb="FF413F42"/>
      <name val="Gilmer Light"/>
      <family val="3"/>
    </font>
    <font>
      <i/>
      <u/>
      <sz val="14"/>
      <color theme="10"/>
      <name val="Gilmer Light"/>
      <family val="3"/>
    </font>
    <font>
      <i/>
      <u/>
      <sz val="14"/>
      <color rgb="FFD17346"/>
      <name val="Gilmer Light"/>
      <family val="3"/>
    </font>
    <font>
      <sz val="16"/>
      <color rgb="FFD17346"/>
      <name val="Gilmer Light"/>
      <family val="3"/>
    </font>
    <font>
      <sz val="12"/>
      <color theme="1" tint="0.249977111117893"/>
      <name val="Gilmer Light"/>
      <family val="3"/>
    </font>
    <font>
      <sz val="16"/>
      <color rgb="FF413F42"/>
      <name val="Gilmer Light"/>
      <family val="3"/>
    </font>
    <font>
      <sz val="11"/>
      <color rgb="FF413F42"/>
      <name val="Gilmer Light"/>
      <family val="3"/>
    </font>
    <font>
      <sz val="10"/>
      <color rgb="FF413F42"/>
      <name val="Gilmer Light"/>
      <family val="3"/>
    </font>
    <font>
      <sz val="9"/>
      <color rgb="FF413F42"/>
      <name val="Gilmer Light"/>
      <family val="3"/>
    </font>
    <font>
      <sz val="16"/>
      <color theme="9" tint="-0.249977111117893"/>
      <name val="Gilmer Light"/>
      <family val="3"/>
    </font>
    <font>
      <sz val="12"/>
      <color theme="0" tint="-0.499984740745262"/>
      <name val="Gilmer Light"/>
      <family val="3"/>
    </font>
    <font>
      <sz val="11"/>
      <color rgb="FF0C446A"/>
      <name val="Gilmer Light"/>
      <family val="3"/>
    </font>
    <font>
      <sz val="14"/>
      <color theme="0" tint="-0.499984740745262"/>
      <name val="Gilmer Light"/>
      <family val="3"/>
    </font>
    <font>
      <sz val="14"/>
      <color theme="9" tint="-0.249977111117893"/>
      <name val="Gilmer Light"/>
      <family val="3"/>
    </font>
    <font>
      <i/>
      <sz val="12"/>
      <color theme="1" tint="0.249977111117893"/>
      <name val="Gilmer Light"/>
      <family val="3"/>
    </font>
    <font>
      <i/>
      <sz val="14"/>
      <color rgb="FF0C446A"/>
      <name val="Gilmer Light"/>
      <family val="3"/>
    </font>
    <font>
      <sz val="14"/>
      <color theme="2" tint="-0.749992370372631"/>
      <name val="Gilmer Light"/>
      <family val="3"/>
    </font>
    <font>
      <sz val="14"/>
      <color rgb="FFC07172"/>
      <name val="Gilmer Light"/>
      <family val="3"/>
    </font>
    <font>
      <sz val="14"/>
      <color theme="2"/>
      <name val="Gilmer Light"/>
      <family val="3"/>
    </font>
    <font>
      <sz val="12"/>
      <color theme="2"/>
      <name val="Gilmer Light"/>
      <family val="3"/>
    </font>
    <font>
      <i/>
      <sz val="14"/>
      <color rgb="FFC07172"/>
      <name val="Gilmer Light"/>
      <family val="3"/>
    </font>
    <font>
      <b/>
      <sz val="11"/>
      <color theme="0"/>
      <name val="Gilmer Light"/>
      <family val="3"/>
    </font>
    <font>
      <sz val="12"/>
      <color rgb="FFFF0000"/>
      <name val="Gilmer Light"/>
      <family val="3"/>
    </font>
    <font>
      <i/>
      <u/>
      <sz val="14"/>
      <color rgb="FF004A4D"/>
      <name val="Gilmer Light"/>
      <family val="3"/>
    </font>
    <font>
      <sz val="18"/>
      <color rgb="FF004A4D"/>
      <name val="Gilmer Light"/>
      <family val="3"/>
    </font>
    <font>
      <i/>
      <sz val="16"/>
      <color rgb="FFD17346"/>
      <name val="Calibri Light"/>
      <family val="2"/>
      <scheme val="major"/>
    </font>
    <font>
      <i/>
      <u/>
      <sz val="16"/>
      <color rgb="FFD17346"/>
      <name val="Calibri Light"/>
      <family val="2"/>
      <scheme val="major"/>
    </font>
  </fonts>
  <fills count="10">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2"/>
        <bgColor indexed="64"/>
      </patternFill>
    </fill>
    <fill>
      <patternFill patternType="solid">
        <fgColor theme="0" tint="-4.9989318521683403E-2"/>
        <bgColor indexed="64"/>
      </patternFill>
    </fill>
    <fill>
      <patternFill patternType="solid">
        <fgColor rgb="FFD17346"/>
        <bgColor indexed="64"/>
      </patternFill>
    </fill>
    <fill>
      <patternFill patternType="solid">
        <fgColor rgb="FF004A4D"/>
        <bgColor indexed="64"/>
      </patternFill>
    </fill>
    <fill>
      <patternFill patternType="solid">
        <fgColor rgb="FFEAFCFB"/>
        <bgColor indexed="64"/>
      </patternFill>
    </fill>
    <fill>
      <patternFill patternType="solid">
        <fgColor rgb="FFFFC0A2"/>
        <bgColor indexed="64"/>
      </patternFill>
    </fill>
  </fills>
  <borders count="57">
    <border>
      <left/>
      <right/>
      <top/>
      <bottom/>
      <diagonal/>
    </border>
    <border>
      <left/>
      <right style="hair">
        <color theme="0" tint="-0.499984740745262"/>
      </right>
      <top style="thin">
        <color theme="0" tint="-0.499984740745262"/>
      </top>
      <bottom style="thin">
        <color theme="0" tint="-0.499984740745262"/>
      </bottom>
      <diagonal/>
    </border>
    <border>
      <left style="hair">
        <color theme="0" tint="-0.499984740745262"/>
      </left>
      <right/>
      <top style="thin">
        <color theme="0" tint="-0.499984740745262"/>
      </top>
      <bottom style="thin">
        <color theme="0" tint="-0.499984740745262"/>
      </bottom>
      <diagonal/>
    </border>
    <border>
      <left/>
      <right/>
      <top/>
      <bottom style="thin">
        <color theme="0" tint="-0.499984740745262"/>
      </bottom>
      <diagonal/>
    </border>
    <border>
      <left/>
      <right/>
      <top style="thin">
        <color theme="0" tint="-0.499984740745262"/>
      </top>
      <bottom style="thin">
        <color theme="0" tint="-0.499984740745262"/>
      </bottom>
      <diagonal/>
    </border>
    <border>
      <left style="thick">
        <color theme="0"/>
      </left>
      <right/>
      <top style="thin">
        <color theme="0" tint="-0.499984740745262"/>
      </top>
      <bottom style="thin">
        <color theme="0" tint="-0.499984740745262"/>
      </bottom>
      <diagonal/>
    </border>
    <border>
      <left/>
      <right/>
      <top style="thin">
        <color theme="0" tint="-0.499984740745262"/>
      </top>
      <bottom style="hair">
        <color theme="0" tint="-0.499984740745262"/>
      </bottom>
      <diagonal/>
    </border>
    <border>
      <left style="hair">
        <color theme="0"/>
      </left>
      <right style="hair">
        <color theme="0"/>
      </right>
      <top style="hair">
        <color theme="0"/>
      </top>
      <bottom style="hair">
        <color theme="0"/>
      </bottom>
      <diagonal/>
    </border>
    <border>
      <left style="thin">
        <color theme="0"/>
      </left>
      <right style="thin">
        <color theme="0"/>
      </right>
      <top style="thin">
        <color theme="0"/>
      </top>
      <bottom style="thin">
        <color theme="0"/>
      </bottom>
      <diagonal/>
    </border>
    <border>
      <left/>
      <right/>
      <top style="hair">
        <color theme="0"/>
      </top>
      <bottom style="thin">
        <color rgb="FF0C446A"/>
      </bottom>
      <diagonal/>
    </border>
    <border>
      <left/>
      <right/>
      <top style="thin">
        <color rgb="FF0C446A"/>
      </top>
      <bottom/>
      <diagonal/>
    </border>
    <border>
      <left style="hair">
        <color theme="0"/>
      </left>
      <right style="hair">
        <color theme="0"/>
      </right>
      <top/>
      <bottom style="hair">
        <color theme="0"/>
      </bottom>
      <diagonal/>
    </border>
    <border>
      <left style="hair">
        <color theme="0" tint="-0.34998626667073579"/>
      </left>
      <right/>
      <top style="thin">
        <color theme="0" tint="-0.499984740745262"/>
      </top>
      <bottom style="thin">
        <color theme="0" tint="-0.499984740745262"/>
      </bottom>
      <diagonal/>
    </border>
    <border>
      <left/>
      <right/>
      <top style="thin">
        <color theme="0"/>
      </top>
      <bottom style="thin">
        <color theme="0"/>
      </bottom>
      <diagonal/>
    </border>
    <border>
      <left style="thin">
        <color theme="2"/>
      </left>
      <right/>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right style="hair">
        <color theme="0" tint="-0.499984740745262"/>
      </right>
      <top/>
      <bottom style="thin">
        <color theme="0" tint="-0.499984740745262"/>
      </bottom>
      <diagonal/>
    </border>
    <border>
      <left/>
      <right/>
      <top style="hair">
        <color theme="0" tint="-0.499984740745262"/>
      </top>
      <bottom style="hair">
        <color theme="0" tint="-0.499984740745262"/>
      </bottom>
      <diagonal/>
    </border>
    <border>
      <left/>
      <right/>
      <top style="hair">
        <color theme="0" tint="-0.499984740745262"/>
      </top>
      <bottom style="thin">
        <color theme="0" tint="-0.499984740745262"/>
      </bottom>
      <diagonal/>
    </border>
    <border>
      <left/>
      <right/>
      <top style="thin">
        <color theme="0" tint="-0.499984740745262"/>
      </top>
      <bottom/>
      <diagonal/>
    </border>
    <border>
      <left style="thick">
        <color theme="0"/>
      </left>
      <right/>
      <top/>
      <bottom/>
      <diagonal/>
    </border>
    <border>
      <left/>
      <right style="thick">
        <color theme="0"/>
      </right>
      <top style="thin">
        <color theme="0" tint="-0.499984740745262"/>
      </top>
      <bottom/>
      <diagonal/>
    </border>
    <border>
      <left style="thick">
        <color theme="0"/>
      </left>
      <right/>
      <top style="thin">
        <color theme="0" tint="-0.499984740745262"/>
      </top>
      <bottom/>
      <diagonal/>
    </border>
    <border>
      <left/>
      <right/>
      <top/>
      <bottom style="thin">
        <color theme="2"/>
      </bottom>
      <diagonal/>
    </border>
    <border>
      <left style="thick">
        <color theme="0"/>
      </left>
      <right/>
      <top/>
      <bottom style="thin">
        <color theme="0" tint="-0.499984740745262"/>
      </bottom>
      <diagonal/>
    </border>
    <border>
      <left style="hair">
        <color theme="0" tint="-0.34998626667073579"/>
      </left>
      <right/>
      <top/>
      <bottom style="thin">
        <color theme="0" tint="-0.499984740745262"/>
      </bottom>
      <diagonal/>
    </border>
    <border>
      <left style="hair">
        <color theme="0" tint="-0.499984740745262"/>
      </left>
      <right style="hair">
        <color theme="0" tint="-0.499984740745262"/>
      </right>
      <top style="thin">
        <color theme="0" tint="-0.499984740745262"/>
      </top>
      <bottom/>
      <diagonal/>
    </border>
    <border>
      <left style="hair">
        <color theme="0" tint="-0.499984740745262"/>
      </left>
      <right/>
      <top style="thin">
        <color theme="0" tint="-0.499984740745262"/>
      </top>
      <bottom/>
      <diagonal/>
    </border>
    <border>
      <left style="thin">
        <color theme="0"/>
      </left>
      <right/>
      <top/>
      <bottom style="thin">
        <color theme="0"/>
      </bottom>
      <diagonal/>
    </border>
    <border>
      <left/>
      <right/>
      <top/>
      <bottom style="thin">
        <color theme="0"/>
      </bottom>
      <diagonal/>
    </border>
    <border>
      <left/>
      <right style="thin">
        <color theme="0"/>
      </right>
      <top/>
      <bottom style="thin">
        <color theme="0"/>
      </bottom>
      <diagonal/>
    </border>
    <border>
      <left style="hair">
        <color theme="0" tint="-0.499984740745262"/>
      </left>
      <right style="hair">
        <color theme="0" tint="-0.499984740745262"/>
      </right>
      <top/>
      <bottom style="thin">
        <color theme="0" tint="-0.499984740745262"/>
      </bottom>
      <diagonal/>
    </border>
    <border>
      <left style="hair">
        <color theme="0" tint="-0.499984740745262"/>
      </left>
      <right/>
      <top/>
      <bottom style="thin">
        <color theme="0" tint="-0.499984740745262"/>
      </bottom>
      <diagonal/>
    </border>
    <border>
      <left style="hair">
        <color theme="0" tint="-0.499984740745262"/>
      </left>
      <right/>
      <top/>
      <bottom style="thin">
        <color theme="0"/>
      </bottom>
      <diagonal/>
    </border>
    <border>
      <left style="hair">
        <color theme="0" tint="-0.499984740745262"/>
      </left>
      <right/>
      <top style="thin">
        <color theme="0"/>
      </top>
      <bottom style="thin">
        <color theme="0"/>
      </bottom>
      <diagonal/>
    </border>
    <border>
      <left style="hair">
        <color theme="0" tint="-0.499984740745262"/>
      </left>
      <right style="hair">
        <color theme="0" tint="-0.499984740745262"/>
      </right>
      <top/>
      <bottom style="thin">
        <color theme="2"/>
      </bottom>
      <diagonal/>
    </border>
    <border>
      <left style="hair">
        <color theme="0" tint="-0.499984740745262"/>
      </left>
      <right/>
      <top/>
      <bottom style="thin">
        <color theme="2"/>
      </bottom>
      <diagonal/>
    </border>
    <border>
      <left style="thin">
        <color theme="0"/>
      </left>
      <right/>
      <top style="thin">
        <color theme="0"/>
      </top>
      <bottom style="thin">
        <color theme="2"/>
      </bottom>
      <diagonal/>
    </border>
    <border>
      <left/>
      <right/>
      <top style="thin">
        <color theme="0"/>
      </top>
      <bottom style="thin">
        <color theme="2"/>
      </bottom>
      <diagonal/>
    </border>
    <border>
      <left/>
      <right style="hair">
        <color theme="0" tint="-0.499984740745262"/>
      </right>
      <top style="thin">
        <color theme="0"/>
      </top>
      <bottom style="thin">
        <color theme="2"/>
      </bottom>
      <diagonal/>
    </border>
    <border>
      <left style="hair">
        <color theme="0" tint="-0.499984740745262"/>
      </left>
      <right/>
      <top style="thin">
        <color theme="0"/>
      </top>
      <bottom style="thin">
        <color theme="2"/>
      </bottom>
      <diagonal/>
    </border>
    <border>
      <left/>
      <right style="thin">
        <color theme="0"/>
      </right>
      <top style="thin">
        <color theme="0"/>
      </top>
      <bottom style="thin">
        <color theme="2"/>
      </bottom>
      <diagonal/>
    </border>
    <border>
      <left/>
      <right/>
      <top style="thin">
        <color theme="2"/>
      </top>
      <bottom/>
      <diagonal/>
    </border>
    <border>
      <left style="hair">
        <color theme="0" tint="-0.499984740745262"/>
      </left>
      <right style="hair">
        <color theme="0" tint="-0.499984740745262"/>
      </right>
      <top style="thin">
        <color theme="2"/>
      </top>
      <bottom/>
      <diagonal/>
    </border>
    <border>
      <left style="hair">
        <color theme="0" tint="-0.499984740745262"/>
      </left>
      <right/>
      <top style="thin">
        <color theme="2"/>
      </top>
      <bottom/>
      <diagonal/>
    </border>
    <border>
      <left style="hair">
        <color theme="0"/>
      </left>
      <right style="hair">
        <color theme="0"/>
      </right>
      <top/>
      <bottom/>
      <diagonal/>
    </border>
    <border>
      <left/>
      <right style="hair">
        <color theme="0" tint="-0.499984740745262"/>
      </right>
      <top style="thin">
        <color theme="0" tint="-0.499984740745262"/>
      </top>
      <bottom/>
      <diagonal/>
    </border>
    <border>
      <left/>
      <right style="hair">
        <color theme="0" tint="-0.499984740745262"/>
      </right>
      <top/>
      <bottom style="thin">
        <color theme="2"/>
      </bottom>
      <diagonal/>
    </border>
    <border>
      <left/>
      <right style="hair">
        <color theme="0" tint="-0.499984740745262"/>
      </right>
      <top style="thin">
        <color theme="2"/>
      </top>
      <bottom/>
      <diagonal/>
    </border>
    <border>
      <left style="hair">
        <color theme="0" tint="-0.499984740745262"/>
      </left>
      <right/>
      <top style="thin">
        <color theme="2"/>
      </top>
      <bottom style="thin">
        <color theme="0" tint="-0.499984740745262"/>
      </bottom>
      <diagonal/>
    </border>
    <border>
      <left/>
      <right style="hair">
        <color theme="0" tint="-0.499984740745262"/>
      </right>
      <top style="thin">
        <color theme="2"/>
      </top>
      <bottom style="thin">
        <color theme="0" tint="-0.499984740745262"/>
      </bottom>
      <diagonal/>
    </border>
    <border>
      <left/>
      <right/>
      <top style="thin">
        <color theme="2"/>
      </top>
      <bottom style="thin">
        <color theme="2"/>
      </bottom>
      <diagonal/>
    </border>
    <border>
      <left style="hair">
        <color theme="0" tint="-0.499984740745262"/>
      </left>
      <right style="hair">
        <color theme="0" tint="-0.499984740745262"/>
      </right>
      <top style="thin">
        <color theme="2"/>
      </top>
      <bottom style="thin">
        <color theme="0" tint="-0.499984740745262"/>
      </bottom>
      <diagonal/>
    </border>
    <border>
      <left/>
      <right style="hair">
        <color theme="0" tint="-0.499984740745262"/>
      </right>
      <top style="thin">
        <color theme="0"/>
      </top>
      <bottom style="thin">
        <color theme="0"/>
      </bottom>
      <diagonal/>
    </border>
    <border>
      <left/>
      <right style="hair">
        <color theme="0" tint="-0.499984740745262"/>
      </right>
      <top/>
      <bottom style="thin">
        <color theme="0"/>
      </bottom>
      <diagonal/>
    </border>
    <border>
      <left/>
      <right/>
      <top style="thin">
        <color theme="2"/>
      </top>
      <bottom style="thin">
        <color theme="0" tint="-0.499984740745262"/>
      </bottom>
      <diagonal/>
    </border>
  </borders>
  <cellStyleXfs count="6">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0"/>
    <xf numFmtId="44" fontId="2" fillId="0" borderId="0" applyFont="0" applyFill="0" applyBorder="0" applyAlignment="0" applyProtection="0"/>
    <xf numFmtId="0" fontId="12" fillId="0" borderId="0" applyNumberFormat="0" applyFill="0" applyBorder="0" applyAlignment="0" applyProtection="0"/>
  </cellStyleXfs>
  <cellXfs count="367">
    <xf numFmtId="0" fontId="0" fillId="0" borderId="0" xfId="0"/>
    <xf numFmtId="0" fontId="3" fillId="0" borderId="0" xfId="0" applyFont="1"/>
    <xf numFmtId="0" fontId="4" fillId="0" borderId="0" xfId="0" applyFont="1"/>
    <xf numFmtId="9" fontId="4" fillId="0" borderId="0" xfId="2" applyFont="1" applyFill="1"/>
    <xf numFmtId="0" fontId="4" fillId="0" borderId="0" xfId="0" applyFont="1" applyAlignment="1">
      <alignment horizontal="center"/>
    </xf>
    <xf numFmtId="0" fontId="4" fillId="0" borderId="0" xfId="0" applyFont="1" applyFill="1"/>
    <xf numFmtId="0" fontId="4" fillId="0" borderId="0" xfId="0" applyFont="1" applyFill="1" applyBorder="1"/>
    <xf numFmtId="0" fontId="6" fillId="0" borderId="0" xfId="0" applyFont="1" applyFill="1"/>
    <xf numFmtId="0" fontId="5" fillId="0" borderId="0" xfId="0" applyFont="1" applyFill="1"/>
    <xf numFmtId="44" fontId="4" fillId="0" borderId="0" xfId="1" applyFont="1"/>
    <xf numFmtId="44" fontId="4" fillId="0" borderId="0" xfId="0" applyNumberFormat="1" applyFont="1" applyFill="1"/>
    <xf numFmtId="0" fontId="6" fillId="0" borderId="0" xfId="0" applyFont="1"/>
    <xf numFmtId="0" fontId="4" fillId="0" borderId="0" xfId="0" applyFont="1" applyFill="1" applyAlignment="1">
      <alignment vertical="center"/>
    </xf>
    <xf numFmtId="0" fontId="4" fillId="0" borderId="0" xfId="0" applyFont="1" applyFill="1" applyAlignment="1">
      <alignment horizontal="left" vertical="center"/>
    </xf>
    <xf numFmtId="44" fontId="4" fillId="0" borderId="0" xfId="0" applyNumberFormat="1" applyFont="1" applyFill="1" applyAlignment="1">
      <alignment horizontal="center" vertical="center"/>
    </xf>
    <xf numFmtId="0" fontId="4" fillId="0" borderId="0" xfId="0" applyFont="1" applyAlignment="1">
      <alignment vertical="center"/>
    </xf>
    <xf numFmtId="0" fontId="6" fillId="0" borderId="0" xfId="0" applyFont="1" applyAlignment="1">
      <alignment vertical="center"/>
    </xf>
    <xf numFmtId="0" fontId="6" fillId="0" borderId="0" xfId="0" applyFont="1" applyAlignment="1">
      <alignment vertical="center" wrapText="1"/>
    </xf>
    <xf numFmtId="10" fontId="4" fillId="0" borderId="0" xfId="2" applyNumberFormat="1" applyFont="1" applyFill="1" applyAlignment="1">
      <alignment vertical="center"/>
    </xf>
    <xf numFmtId="0" fontId="10" fillId="0" borderId="0" xfId="0" applyFont="1"/>
    <xf numFmtId="0" fontId="4" fillId="0" borderId="0" xfId="0" applyFont="1" applyFill="1" applyAlignment="1">
      <alignment horizontal="right"/>
    </xf>
    <xf numFmtId="164" fontId="4" fillId="0" borderId="0" xfId="1" applyNumberFormat="1" applyFont="1"/>
    <xf numFmtId="44" fontId="8" fillId="0" borderId="0" xfId="1" applyFont="1"/>
    <xf numFmtId="0" fontId="4" fillId="3" borderId="0" xfId="0" applyFont="1" applyFill="1" applyAlignment="1">
      <alignment vertical="center"/>
    </xf>
    <xf numFmtId="0" fontId="4" fillId="3" borderId="0" xfId="0" applyFont="1" applyFill="1" applyAlignment="1">
      <alignment horizontal="left" vertical="center"/>
    </xf>
    <xf numFmtId="44" fontId="4" fillId="3" borderId="0" xfId="0" applyNumberFormat="1" applyFont="1" applyFill="1" applyAlignment="1">
      <alignment horizontal="center" vertical="center"/>
    </xf>
    <xf numFmtId="0" fontId="7" fillId="0" borderId="0" xfId="0" applyFont="1" applyFill="1" applyAlignment="1">
      <alignment vertical="center" wrapText="1"/>
    </xf>
    <xf numFmtId="0" fontId="6" fillId="0" borderId="0" xfId="0" applyFont="1" applyFill="1" applyBorder="1"/>
    <xf numFmtId="0" fontId="9" fillId="0" borderId="0" xfId="0" applyFont="1" applyAlignment="1">
      <alignment horizontal="left"/>
    </xf>
    <xf numFmtId="0" fontId="11" fillId="0" borderId="0" xfId="0" applyFont="1" applyFill="1" applyAlignment="1"/>
    <xf numFmtId="9" fontId="4" fillId="0" borderId="0" xfId="0" applyNumberFormat="1" applyFont="1" applyFill="1"/>
    <xf numFmtId="0" fontId="16" fillId="0" borderId="0" xfId="0" applyFont="1" applyFill="1" applyBorder="1"/>
    <xf numFmtId="0" fontId="16" fillId="0" borderId="0" xfId="0" applyFont="1" applyFill="1"/>
    <xf numFmtId="0" fontId="17" fillId="0" borderId="0" xfId="5" applyFont="1" applyFill="1" applyAlignment="1">
      <alignment vertical="center" wrapText="1"/>
    </xf>
    <xf numFmtId="0" fontId="19" fillId="0" borderId="0" xfId="0" applyFont="1" applyBorder="1" applyAlignment="1">
      <alignment vertical="top" wrapText="1"/>
    </xf>
    <xf numFmtId="0" fontId="19" fillId="0" borderId="0" xfId="0" applyFont="1" applyBorder="1" applyAlignment="1">
      <alignment horizontal="left" vertical="top" wrapText="1"/>
    </xf>
    <xf numFmtId="0" fontId="20" fillId="0" borderId="24" xfId="0" applyFont="1" applyBorder="1" applyAlignment="1">
      <alignment horizontal="right" wrapText="1"/>
    </xf>
    <xf numFmtId="0" fontId="20" fillId="0" borderId="0" xfId="0" applyFont="1" applyBorder="1" applyAlignment="1">
      <alignment horizontal="right" wrapText="1"/>
    </xf>
    <xf numFmtId="0" fontId="15" fillId="0" borderId="0" xfId="0" applyFont="1" applyAlignment="1">
      <alignment horizontal="left" vertical="top" wrapText="1" indent="5"/>
    </xf>
    <xf numFmtId="0" fontId="22" fillId="0" borderId="0" xfId="0" applyFont="1" applyAlignment="1">
      <alignment horizontal="left" vertical="top" wrapText="1" indent="5"/>
    </xf>
    <xf numFmtId="0" fontId="4" fillId="0" borderId="0" xfId="0" applyFont="1" applyFill="1" applyAlignment="1">
      <alignment horizontal="center" wrapText="1"/>
    </xf>
    <xf numFmtId="0" fontId="15" fillId="0" borderId="0" xfId="0" applyFont="1" applyFill="1"/>
    <xf numFmtId="0" fontId="13" fillId="0" borderId="0" xfId="0" applyFont="1" applyFill="1"/>
    <xf numFmtId="0" fontId="27" fillId="0" borderId="0" xfId="0" applyFont="1" applyFill="1"/>
    <xf numFmtId="0" fontId="4" fillId="0" borderId="0" xfId="0" applyFont="1" applyFill="1" applyAlignment="1">
      <alignment vertical="top"/>
    </xf>
    <xf numFmtId="0" fontId="4" fillId="0" borderId="0" xfId="0" applyFont="1" applyFill="1" applyAlignment="1"/>
    <xf numFmtId="0" fontId="21" fillId="0" borderId="24" xfId="0" applyFont="1" applyBorder="1" applyAlignment="1">
      <alignment horizontal="left" vertical="top" wrapText="1"/>
    </xf>
    <xf numFmtId="0" fontId="4" fillId="0" borderId="0" xfId="0" applyFont="1" applyFill="1" applyBorder="1" applyAlignment="1">
      <alignment horizontal="left"/>
    </xf>
    <xf numFmtId="1" fontId="16" fillId="0" borderId="0" xfId="0" applyNumberFormat="1" applyFont="1" applyFill="1" applyBorder="1" applyAlignment="1">
      <alignment horizontal="left"/>
    </xf>
    <xf numFmtId="1" fontId="9" fillId="0" borderId="0" xfId="0" applyNumberFormat="1" applyFont="1" applyFill="1" applyBorder="1" applyAlignment="1">
      <alignment horizontal="left"/>
    </xf>
    <xf numFmtId="1" fontId="24" fillId="0" borderId="0" xfId="0" applyNumberFormat="1" applyFont="1" applyFill="1" applyBorder="1" applyAlignment="1">
      <alignment horizontal="left"/>
    </xf>
    <xf numFmtId="0" fontId="15" fillId="0" borderId="0" xfId="0" applyFont="1" applyFill="1" applyBorder="1"/>
    <xf numFmtId="9" fontId="9" fillId="0" borderId="0" xfId="2" applyFont="1" applyFill="1" applyBorder="1"/>
    <xf numFmtId="9" fontId="14" fillId="0" borderId="0" xfId="2" applyFont="1" applyFill="1" applyBorder="1"/>
    <xf numFmtId="0" fontId="27" fillId="0" borderId="0" xfId="0" applyFont="1" applyFill="1" applyBorder="1"/>
    <xf numFmtId="9" fontId="4" fillId="0" borderId="0" xfId="2" applyFont="1" applyFill="1" applyBorder="1" applyAlignment="1">
      <alignment horizontal="left"/>
    </xf>
    <xf numFmtId="0" fontId="4" fillId="0" borderId="0" xfId="0" applyFont="1" applyFill="1" applyBorder="1" applyAlignment="1"/>
    <xf numFmtId="0" fontId="4" fillId="0" borderId="0" xfId="0" applyFont="1" applyFill="1" applyBorder="1" applyAlignment="1">
      <alignment vertical="top"/>
    </xf>
    <xf numFmtId="0" fontId="4" fillId="0" borderId="0" xfId="0" applyFont="1" applyFill="1" applyBorder="1" applyAlignment="1">
      <alignment vertical="center"/>
    </xf>
    <xf numFmtId="44" fontId="4" fillId="0" borderId="0" xfId="0" applyNumberFormat="1" applyFont="1" applyFill="1" applyBorder="1" applyAlignment="1">
      <alignment horizontal="left"/>
    </xf>
    <xf numFmtId="9" fontId="4" fillId="0" borderId="0" xfId="2" applyFont="1" applyFill="1" applyBorder="1" applyAlignment="1">
      <alignment horizontal="center"/>
    </xf>
    <xf numFmtId="0" fontId="18" fillId="0" borderId="0" xfId="0" applyFont="1" applyAlignment="1">
      <alignment horizontal="right"/>
    </xf>
    <xf numFmtId="0" fontId="16" fillId="0" borderId="0" xfId="0" applyFont="1" applyFill="1" applyBorder="1" applyAlignment="1">
      <alignment horizontal="center"/>
    </xf>
    <xf numFmtId="9" fontId="4" fillId="0" borderId="0" xfId="0" applyNumberFormat="1" applyFont="1" applyFill="1" applyBorder="1"/>
    <xf numFmtId="0" fontId="23" fillId="0" borderId="0" xfId="0" applyFont="1" applyFill="1" applyBorder="1" applyAlignment="1">
      <alignment horizontal="center"/>
    </xf>
    <xf numFmtId="0" fontId="4" fillId="0" borderId="0" xfId="0" applyFont="1" applyAlignment="1" applyProtection="1">
      <alignment horizontal="right"/>
    </xf>
    <xf numFmtId="0" fontId="4" fillId="0" borderId="0" xfId="0" applyFont="1" applyFill="1" applyProtection="1"/>
    <xf numFmtId="9" fontId="4" fillId="0" borderId="0" xfId="2" applyFont="1" applyProtection="1"/>
    <xf numFmtId="9" fontId="4" fillId="0" borderId="0" xfId="2" applyFont="1" applyFill="1" applyProtection="1"/>
    <xf numFmtId="9" fontId="4" fillId="0" borderId="0" xfId="2" applyFont="1" applyAlignment="1" applyProtection="1">
      <alignment horizontal="center"/>
    </xf>
    <xf numFmtId="9" fontId="4" fillId="0" borderId="0" xfId="2" applyFont="1" applyFill="1" applyBorder="1" applyProtection="1"/>
    <xf numFmtId="9" fontId="4" fillId="0" borderId="0" xfId="2" applyFont="1" applyFill="1" applyBorder="1" applyAlignment="1" applyProtection="1">
      <alignment horizontal="left"/>
    </xf>
    <xf numFmtId="0" fontId="4" fillId="0" borderId="0" xfId="0" applyFont="1" applyFill="1" applyBorder="1" applyProtection="1"/>
    <xf numFmtId="0" fontId="15" fillId="0" borderId="0" xfId="0" applyFont="1" applyFill="1" applyAlignment="1" applyProtection="1">
      <alignment wrapText="1"/>
    </xf>
    <xf numFmtId="0" fontId="4" fillId="0" borderId="0" xfId="0" applyFont="1" applyFill="1" applyBorder="1" applyAlignment="1" applyProtection="1">
      <alignment horizontal="left"/>
    </xf>
    <xf numFmtId="0" fontId="4" fillId="0" borderId="0" xfId="0" applyFont="1" applyProtection="1"/>
    <xf numFmtId="44" fontId="4" fillId="0" borderId="0" xfId="0" applyNumberFormat="1" applyFont="1" applyFill="1" applyProtection="1"/>
    <xf numFmtId="0" fontId="15" fillId="0" borderId="0" xfId="0" applyFont="1" applyFill="1" applyProtection="1"/>
    <xf numFmtId="0" fontId="23" fillId="0" borderId="0" xfId="0" applyFont="1" applyFill="1" applyBorder="1" applyAlignment="1" applyProtection="1">
      <alignment horizontal="center"/>
    </xf>
    <xf numFmtId="1" fontId="24" fillId="0" borderId="0" xfId="0" applyNumberFormat="1" applyFont="1" applyFill="1" applyBorder="1" applyAlignment="1" applyProtection="1">
      <alignment horizontal="left"/>
    </xf>
    <xf numFmtId="0" fontId="15" fillId="0" borderId="0" xfId="0" applyFont="1" applyFill="1" applyBorder="1" applyProtection="1"/>
    <xf numFmtId="0" fontId="25" fillId="2" borderId="0" xfId="5" applyFont="1" applyFill="1" applyAlignment="1" applyProtection="1">
      <alignment vertical="center"/>
    </xf>
    <xf numFmtId="0" fontId="28" fillId="0" borderId="0" xfId="0" applyFont="1"/>
    <xf numFmtId="0" fontId="30" fillId="0" borderId="0" xfId="0" applyFont="1" applyAlignment="1">
      <alignment horizontal="left"/>
    </xf>
    <xf numFmtId="0" fontId="35" fillId="0" borderId="0" xfId="0" applyFont="1"/>
    <xf numFmtId="0" fontId="36" fillId="6" borderId="0" xfId="5" applyFont="1" applyFill="1" applyAlignment="1">
      <alignment horizontal="center" vertical="top" wrapText="1"/>
    </xf>
    <xf numFmtId="44" fontId="41" fillId="7" borderId="7" xfId="0" applyNumberFormat="1" applyFont="1" applyFill="1" applyBorder="1" applyAlignment="1">
      <alignment horizontal="center" vertical="center" wrapText="1"/>
    </xf>
    <xf numFmtId="44" fontId="42" fillId="8" borderId="7" xfId="0" applyNumberFormat="1" applyFont="1" applyFill="1" applyBorder="1" applyAlignment="1" applyProtection="1">
      <alignment horizontal="center" vertical="center"/>
      <protection locked="0"/>
    </xf>
    <xf numFmtId="164" fontId="42" fillId="8" borderId="7" xfId="1" applyNumberFormat="1" applyFont="1" applyFill="1" applyBorder="1" applyAlignment="1" applyProtection="1">
      <alignment horizontal="left"/>
      <protection locked="0"/>
    </xf>
    <xf numFmtId="44" fontId="43" fillId="5" borderId="9" xfId="0" applyNumberFormat="1" applyFont="1" applyFill="1" applyBorder="1" applyAlignment="1">
      <alignment horizontal="right" vertical="center"/>
    </xf>
    <xf numFmtId="164" fontId="43" fillId="5" borderId="9" xfId="1" applyNumberFormat="1" applyFont="1" applyFill="1" applyBorder="1" applyAlignment="1">
      <alignment horizontal="left"/>
    </xf>
    <xf numFmtId="44" fontId="41" fillId="0" borderId="0" xfId="0" applyNumberFormat="1" applyFont="1" applyFill="1" applyBorder="1" applyAlignment="1">
      <alignment horizontal="center" vertical="center" wrapText="1"/>
    </xf>
    <xf numFmtId="44" fontId="45" fillId="7" borderId="8" xfId="0" applyNumberFormat="1" applyFont="1" applyFill="1" applyBorder="1" applyAlignment="1">
      <alignment horizontal="center" vertical="center" wrapText="1"/>
    </xf>
    <xf numFmtId="164" fontId="42" fillId="8" borderId="8" xfId="1" applyNumberFormat="1" applyFont="1" applyFill="1" applyBorder="1" applyAlignment="1" applyProtection="1">
      <alignment horizontal="center" vertical="center"/>
      <protection locked="0"/>
    </xf>
    <xf numFmtId="0" fontId="39" fillId="5" borderId="6" xfId="0" applyFont="1" applyFill="1" applyBorder="1" applyAlignment="1">
      <alignment horizontal="right"/>
    </xf>
    <xf numFmtId="44" fontId="39" fillId="5" borderId="6" xfId="0" applyNumberFormat="1" applyFont="1" applyFill="1" applyBorder="1" applyAlignment="1">
      <alignment horizontal="left" vertical="center"/>
    </xf>
    <xf numFmtId="0" fontId="39" fillId="5" borderId="6" xfId="0" applyFont="1" applyFill="1" applyBorder="1" applyAlignment="1">
      <alignment vertical="center"/>
    </xf>
    <xf numFmtId="0" fontId="39" fillId="0" borderId="0" xfId="0" applyFont="1" applyAlignment="1">
      <alignment vertical="center"/>
    </xf>
    <xf numFmtId="0" fontId="39" fillId="5" borderId="18" xfId="0" applyFont="1" applyFill="1" applyBorder="1" applyAlignment="1">
      <alignment horizontal="right"/>
    </xf>
    <xf numFmtId="44" fontId="39" fillId="5" borderId="18" xfId="0" applyNumberFormat="1" applyFont="1" applyFill="1" applyBorder="1" applyAlignment="1">
      <alignment horizontal="left" vertical="center"/>
    </xf>
    <xf numFmtId="0" fontId="39" fillId="5" borderId="18" xfId="0" applyFont="1" applyFill="1" applyBorder="1" applyAlignment="1">
      <alignment vertical="center"/>
    </xf>
    <xf numFmtId="0" fontId="39" fillId="5" borderId="18" xfId="0" applyFont="1" applyFill="1" applyBorder="1" applyAlignment="1">
      <alignment horizontal="left" vertical="center"/>
    </xf>
    <xf numFmtId="44" fontId="47" fillId="5" borderId="18" xfId="0" applyNumberFormat="1" applyFont="1" applyFill="1" applyBorder="1" applyAlignment="1">
      <alignment horizontal="center" vertical="center"/>
    </xf>
    <xf numFmtId="0" fontId="39" fillId="5" borderId="19" xfId="0" applyFont="1" applyFill="1" applyBorder="1" applyAlignment="1">
      <alignment horizontal="right"/>
    </xf>
    <xf numFmtId="44" fontId="39" fillId="5" borderId="19" xfId="0" applyNumberFormat="1" applyFont="1" applyFill="1" applyBorder="1" applyAlignment="1">
      <alignment horizontal="left" vertical="center"/>
    </xf>
    <xf numFmtId="44" fontId="39" fillId="5" borderId="19" xfId="0" applyNumberFormat="1" applyFont="1" applyFill="1" applyBorder="1" applyAlignment="1">
      <alignment horizontal="center" vertical="center"/>
    </xf>
    <xf numFmtId="0" fontId="39" fillId="5" borderId="19" xfId="0" applyFont="1" applyFill="1" applyBorder="1" applyAlignment="1">
      <alignment horizontal="left" vertical="center"/>
    </xf>
    <xf numFmtId="44" fontId="43" fillId="5" borderId="10" xfId="0" applyNumberFormat="1" applyFont="1" applyFill="1" applyBorder="1" applyAlignment="1">
      <alignment horizontal="right" vertical="center"/>
    </xf>
    <xf numFmtId="164" fontId="43" fillId="5" borderId="10" xfId="1" applyNumberFormat="1" applyFont="1" applyFill="1" applyBorder="1" applyAlignment="1">
      <alignment horizontal="left"/>
    </xf>
    <xf numFmtId="0" fontId="39" fillId="5" borderId="10" xfId="0" applyFont="1" applyFill="1" applyBorder="1" applyAlignment="1">
      <alignment horizontal="left" vertical="center"/>
    </xf>
    <xf numFmtId="44" fontId="42" fillId="8" borderId="7" xfId="0" applyNumberFormat="1" applyFont="1" applyFill="1" applyBorder="1" applyAlignment="1" applyProtection="1">
      <alignment horizontal="left" vertical="center"/>
      <protection locked="0"/>
    </xf>
    <xf numFmtId="44" fontId="42" fillId="8" borderId="7" xfId="0" applyNumberFormat="1" applyFont="1" applyFill="1" applyBorder="1" applyAlignment="1" applyProtection="1">
      <alignment horizontal="left" vertical="center" indent="1"/>
      <protection locked="0"/>
    </xf>
    <xf numFmtId="44" fontId="42" fillId="8" borderId="46" xfId="0" applyNumberFormat="1" applyFont="1" applyFill="1" applyBorder="1" applyAlignment="1" applyProtection="1">
      <alignment horizontal="left" vertical="center" indent="1"/>
      <protection locked="0"/>
    </xf>
    <xf numFmtId="44" fontId="42" fillId="8" borderId="7" xfId="0" applyNumberFormat="1" applyFont="1" applyFill="1" applyBorder="1" applyAlignment="1" applyProtection="1">
      <alignment vertical="center"/>
      <protection locked="0"/>
    </xf>
    <xf numFmtId="44" fontId="41" fillId="7" borderId="11" xfId="0" applyNumberFormat="1" applyFont="1" applyFill="1" applyBorder="1" applyAlignment="1">
      <alignment horizontal="center" vertical="center" wrapText="1"/>
    </xf>
    <xf numFmtId="0" fontId="34" fillId="0" borderId="0" xfId="0" applyFont="1" applyFill="1"/>
    <xf numFmtId="0" fontId="35" fillId="0" borderId="0" xfId="0" applyFont="1" applyFill="1" applyBorder="1"/>
    <xf numFmtId="0" fontId="30" fillId="0" borderId="0" xfId="0" applyFont="1"/>
    <xf numFmtId="0" fontId="53" fillId="0" borderId="0" xfId="0" applyFont="1"/>
    <xf numFmtId="0" fontId="29" fillId="0" borderId="0" xfId="0" applyFont="1"/>
    <xf numFmtId="0" fontId="39" fillId="0" borderId="0" xfId="0" applyFont="1" applyFill="1" applyBorder="1"/>
    <xf numFmtId="0" fontId="39" fillId="0" borderId="0" xfId="0" applyFont="1"/>
    <xf numFmtId="0" fontId="39" fillId="0" borderId="0" xfId="0" applyFont="1" applyAlignment="1">
      <alignment horizontal="right"/>
    </xf>
    <xf numFmtId="44" fontId="39" fillId="0" borderId="0" xfId="0" applyNumberFormat="1" applyFont="1"/>
    <xf numFmtId="44" fontId="39" fillId="0" borderId="0" xfId="0" applyNumberFormat="1" applyFont="1" applyFill="1"/>
    <xf numFmtId="9" fontId="39" fillId="0" borderId="0" xfId="2" applyFont="1" applyFill="1"/>
    <xf numFmtId="0" fontId="40" fillId="0" borderId="0" xfId="0" applyFont="1" applyFill="1" applyBorder="1" applyAlignment="1"/>
    <xf numFmtId="0" fontId="40" fillId="0" borderId="0" xfId="0" applyFont="1" applyFill="1" applyBorder="1"/>
    <xf numFmtId="0" fontId="56" fillId="4" borderId="4" xfId="0" applyFont="1" applyFill="1" applyBorder="1" applyAlignment="1">
      <alignment horizontal="left" vertical="center" wrapText="1"/>
    </xf>
    <xf numFmtId="0" fontId="56" fillId="4" borderId="25" xfId="0" applyFont="1" applyFill="1" applyBorder="1" applyAlignment="1">
      <alignment horizontal="center" vertical="center" wrapText="1"/>
    </xf>
    <xf numFmtId="0" fontId="56" fillId="4" borderId="3" xfId="0" applyFont="1" applyFill="1" applyBorder="1" applyAlignment="1">
      <alignment horizontal="center" vertical="center" wrapText="1"/>
    </xf>
    <xf numFmtId="0" fontId="56" fillId="4" borderId="26" xfId="0" applyFont="1" applyFill="1" applyBorder="1" applyAlignment="1">
      <alignment horizontal="center" vertical="center" wrapText="1"/>
    </xf>
    <xf numFmtId="0" fontId="57" fillId="4" borderId="4" xfId="0" applyFont="1" applyFill="1" applyBorder="1" applyAlignment="1">
      <alignment horizontal="center" vertical="center" wrapText="1"/>
    </xf>
    <xf numFmtId="0" fontId="58" fillId="4" borderId="17" xfId="0" applyFont="1" applyFill="1" applyBorder="1" applyAlignment="1">
      <alignment horizontal="center" vertical="center" wrapText="1"/>
    </xf>
    <xf numFmtId="44" fontId="40" fillId="2" borderId="4" xfId="0" applyNumberFormat="1" applyFont="1" applyFill="1" applyBorder="1" applyAlignment="1">
      <alignment horizontal="left" indent="1"/>
    </xf>
    <xf numFmtId="164" fontId="40" fillId="2" borderId="5" xfId="0" applyNumberFormat="1" applyFont="1" applyFill="1" applyBorder="1"/>
    <xf numFmtId="9" fontId="40" fillId="2" borderId="4" xfId="2" applyFont="1" applyFill="1" applyBorder="1" applyAlignment="1">
      <alignment horizontal="center"/>
    </xf>
    <xf numFmtId="164" fontId="40" fillId="2" borderId="12" xfId="0" applyNumberFormat="1" applyFont="1" applyFill="1" applyBorder="1"/>
    <xf numFmtId="9" fontId="40" fillId="2" borderId="4" xfId="2" applyFont="1" applyFill="1" applyBorder="1" applyAlignment="1">
      <alignment horizontal="center" vertical="center"/>
    </xf>
    <xf numFmtId="164" fontId="40" fillId="2" borderId="4" xfId="0" applyNumberFormat="1" applyFont="1" applyFill="1" applyBorder="1"/>
    <xf numFmtId="9" fontId="40" fillId="2" borderId="1" xfId="2" applyFont="1" applyFill="1" applyBorder="1" applyAlignment="1">
      <alignment horizontal="center"/>
    </xf>
    <xf numFmtId="9" fontId="40" fillId="0" borderId="4" xfId="2" applyFont="1" applyBorder="1" applyAlignment="1">
      <alignment horizontal="center"/>
    </xf>
    <xf numFmtId="0" fontId="46" fillId="0" borderId="0" xfId="0" applyFont="1" applyFill="1" applyBorder="1"/>
    <xf numFmtId="0" fontId="40" fillId="4" borderId="4" xfId="0" applyFont="1" applyFill="1" applyBorder="1" applyAlignment="1">
      <alignment horizontal="right" indent="1"/>
    </xf>
    <xf numFmtId="164" fontId="40" fillId="4" borderId="5" xfId="1" applyNumberFormat="1" applyFont="1" applyFill="1" applyBorder="1"/>
    <xf numFmtId="9" fontId="40" fillId="4" borderId="4" xfId="2" applyFont="1" applyFill="1" applyBorder="1" applyAlignment="1">
      <alignment horizontal="center"/>
    </xf>
    <xf numFmtId="164" fontId="40" fillId="4" borderId="12" xfId="1" applyNumberFormat="1" applyFont="1" applyFill="1" applyBorder="1"/>
    <xf numFmtId="9" fontId="40" fillId="4" borderId="4" xfId="2" applyFont="1" applyFill="1" applyBorder="1" applyAlignment="1">
      <alignment horizontal="center" vertical="center"/>
    </xf>
    <xf numFmtId="164" fontId="40" fillId="4" borderId="4" xfId="1" applyNumberFormat="1" applyFont="1" applyFill="1" applyBorder="1"/>
    <xf numFmtId="9" fontId="40" fillId="4" borderId="1" xfId="2" applyFont="1" applyFill="1" applyBorder="1" applyAlignment="1">
      <alignment horizontal="center"/>
    </xf>
    <xf numFmtId="0" fontId="40" fillId="2" borderId="4" xfId="0" applyFont="1" applyFill="1" applyBorder="1" applyAlignment="1">
      <alignment horizontal="right" indent="1"/>
    </xf>
    <xf numFmtId="164" fontId="40" fillId="2" borderId="4" xfId="1" applyNumberFormat="1" applyFont="1" applyFill="1" applyBorder="1"/>
    <xf numFmtId="9" fontId="40" fillId="2" borderId="4" xfId="2" applyFont="1" applyFill="1" applyBorder="1" applyAlignment="1">
      <alignment horizontal="left" indent="1"/>
    </xf>
    <xf numFmtId="44" fontId="40" fillId="2" borderId="4" xfId="1" applyFont="1" applyFill="1" applyBorder="1"/>
    <xf numFmtId="44" fontId="40" fillId="2" borderId="3" xfId="1" applyFont="1" applyFill="1" applyBorder="1" applyAlignment="1">
      <alignment horizontal="center" vertical="center"/>
    </xf>
    <xf numFmtId="9" fontId="40" fillId="0" borderId="21" xfId="2" applyFont="1" applyBorder="1" applyAlignment="1">
      <alignment horizontal="center"/>
    </xf>
    <xf numFmtId="44" fontId="40" fillId="0" borderId="22" xfId="1" applyFont="1" applyFill="1" applyBorder="1" applyAlignment="1">
      <alignment horizontal="center"/>
    </xf>
    <xf numFmtId="9" fontId="46" fillId="0" borderId="0" xfId="2" applyFont="1" applyFill="1" applyBorder="1"/>
    <xf numFmtId="0" fontId="56" fillId="4" borderId="4" xfId="0" quotePrefix="1" applyFont="1" applyFill="1" applyBorder="1" applyAlignment="1">
      <alignment vertical="center" wrapText="1"/>
    </xf>
    <xf numFmtId="0" fontId="56" fillId="4" borderId="5" xfId="0" quotePrefix="1" applyFont="1" applyFill="1" applyBorder="1" applyAlignment="1">
      <alignment horizontal="center" vertical="center" wrapText="1"/>
    </xf>
    <xf numFmtId="0" fontId="56" fillId="4" borderId="4" xfId="0" applyFont="1" applyFill="1" applyBorder="1" applyAlignment="1">
      <alignment horizontal="center" vertical="center" wrapText="1"/>
    </xf>
    <xf numFmtId="0" fontId="56" fillId="4" borderId="2" xfId="0" applyFont="1" applyFill="1" applyBorder="1" applyAlignment="1">
      <alignment horizontal="center" vertical="center" wrapText="1"/>
    </xf>
    <xf numFmtId="0" fontId="56" fillId="4" borderId="1" xfId="0" applyFont="1" applyFill="1" applyBorder="1" applyAlignment="1">
      <alignment horizontal="center" vertical="center" wrapText="1"/>
    </xf>
    <xf numFmtId="0" fontId="56" fillId="4" borderId="23" xfId="0" applyFont="1" applyFill="1" applyBorder="1" applyAlignment="1">
      <alignment horizontal="center" vertical="center" wrapText="1"/>
    </xf>
    <xf numFmtId="0" fontId="58" fillId="4" borderId="1" xfId="0" applyFont="1" applyFill="1" applyBorder="1" applyAlignment="1">
      <alignment horizontal="center" vertical="center" wrapText="1"/>
    </xf>
    <xf numFmtId="0" fontId="40" fillId="2" borderId="4" xfId="0" applyFont="1" applyFill="1" applyBorder="1" applyAlignment="1">
      <alignment horizontal="left" indent="1"/>
    </xf>
    <xf numFmtId="164" fontId="40" fillId="2" borderId="5" xfId="1" applyNumberFormat="1" applyFont="1" applyFill="1" applyBorder="1" applyAlignment="1">
      <alignment horizontal="center"/>
    </xf>
    <xf numFmtId="164" fontId="40" fillId="2" borderId="2" xfId="1" applyNumberFormat="1" applyFont="1" applyFill="1" applyBorder="1" applyAlignment="1">
      <alignment horizontal="center"/>
    </xf>
    <xf numFmtId="42" fontId="40" fillId="2" borderId="5" xfId="1" applyNumberFormat="1" applyFont="1" applyFill="1" applyBorder="1" applyAlignment="1">
      <alignment horizontal="center"/>
    </xf>
    <xf numFmtId="164" fontId="40" fillId="2" borderId="4" xfId="1" applyNumberFormat="1" applyFont="1" applyFill="1" applyBorder="1" applyAlignment="1">
      <alignment horizontal="center"/>
    </xf>
    <xf numFmtId="164" fontId="40" fillId="2" borderId="4" xfId="1" applyNumberFormat="1" applyFont="1" applyFill="1" applyBorder="1" applyAlignment="1">
      <alignment horizontal="center" vertical="center"/>
    </xf>
    <xf numFmtId="0" fontId="40" fillId="4" borderId="4" xfId="0" quotePrefix="1" applyFont="1" applyFill="1" applyBorder="1" applyAlignment="1">
      <alignment horizontal="right" indent="1"/>
    </xf>
    <xf numFmtId="164" fontId="40" fillId="4" borderId="5" xfId="0" applyNumberFormat="1" applyFont="1" applyFill="1" applyBorder="1"/>
    <xf numFmtId="164" fontId="40" fillId="4" borderId="2" xfId="0" applyNumberFormat="1" applyFont="1" applyFill="1" applyBorder="1"/>
    <xf numFmtId="42" fontId="40" fillId="4" borderId="5" xfId="0" applyNumberFormat="1" applyFont="1" applyFill="1" applyBorder="1" applyAlignment="1">
      <alignment horizontal="center"/>
    </xf>
    <xf numFmtId="164" fontId="40" fillId="4" borderId="4" xfId="0" applyNumberFormat="1" applyFont="1" applyFill="1" applyBorder="1"/>
    <xf numFmtId="164" fontId="40" fillId="2" borderId="5" xfId="1" applyNumberFormat="1" applyFont="1" applyFill="1" applyBorder="1"/>
    <xf numFmtId="164" fontId="40" fillId="2" borderId="2" xfId="1" applyNumberFormat="1" applyFont="1" applyFill="1" applyBorder="1"/>
    <xf numFmtId="164" fontId="40" fillId="2" borderId="3" xfId="1" applyNumberFormat="1" applyFont="1" applyFill="1" applyBorder="1" applyAlignment="1">
      <alignment horizontal="center" vertical="center"/>
    </xf>
    <xf numFmtId="9" fontId="40" fillId="2" borderId="17" xfId="2" applyFont="1" applyFill="1" applyBorder="1" applyAlignment="1">
      <alignment horizontal="center"/>
    </xf>
    <xf numFmtId="9" fontId="40" fillId="2" borderId="21" xfId="2" applyFont="1" applyFill="1" applyBorder="1" applyAlignment="1">
      <alignment horizontal="center"/>
    </xf>
    <xf numFmtId="0" fontId="40" fillId="4" borderId="4" xfId="0" quotePrefix="1" applyFont="1" applyFill="1" applyBorder="1" applyAlignment="1">
      <alignment horizontal="left"/>
    </xf>
    <xf numFmtId="164" fontId="40" fillId="4" borderId="5" xfId="0" quotePrefix="1" applyNumberFormat="1" applyFont="1" applyFill="1" applyBorder="1"/>
    <xf numFmtId="0" fontId="40" fillId="4" borderId="5" xfId="0" quotePrefix="1" applyFont="1" applyFill="1" applyBorder="1" applyAlignment="1">
      <alignment horizontal="center"/>
    </xf>
    <xf numFmtId="164" fontId="40" fillId="9" borderId="5" xfId="0" applyNumberFormat="1" applyFont="1" applyFill="1" applyBorder="1" applyProtection="1">
      <protection locked="0"/>
    </xf>
    <xf numFmtId="164" fontId="40" fillId="8" borderId="5" xfId="0" applyNumberFormat="1" applyFont="1" applyFill="1" applyBorder="1" applyProtection="1">
      <protection locked="0"/>
    </xf>
    <xf numFmtId="0" fontId="40" fillId="7" borderId="0" xfId="0" applyFont="1" applyFill="1"/>
    <xf numFmtId="0" fontId="40" fillId="7" borderId="0" xfId="0" applyFont="1" applyFill="1" applyAlignment="1">
      <alignment horizontal="right"/>
    </xf>
    <xf numFmtId="44" fontId="40" fillId="7" borderId="0" xfId="0" applyNumberFormat="1" applyFont="1" applyFill="1"/>
    <xf numFmtId="9" fontId="40" fillId="7" borderId="0" xfId="2" applyFont="1" applyFill="1"/>
    <xf numFmtId="9" fontId="4" fillId="0" borderId="0" xfId="2" applyFont="1" applyFill="1" applyAlignment="1">
      <alignment horizontal="center"/>
    </xf>
    <xf numFmtId="0" fontId="35" fillId="0" borderId="0" xfId="0" applyFont="1" applyBorder="1" applyProtection="1"/>
    <xf numFmtId="0" fontId="39" fillId="0" borderId="0" xfId="0" applyFont="1" applyFill="1" applyBorder="1" applyProtection="1"/>
    <xf numFmtId="44" fontId="39" fillId="0" borderId="0" xfId="0" applyNumberFormat="1" applyFont="1" applyFill="1" applyBorder="1" applyProtection="1"/>
    <xf numFmtId="44" fontId="39" fillId="0" borderId="0" xfId="1" applyFont="1" applyProtection="1"/>
    <xf numFmtId="0" fontId="39" fillId="0" borderId="0" xfId="0" applyFont="1" applyProtection="1"/>
    <xf numFmtId="9" fontId="39" fillId="0" borderId="0" xfId="2" applyFont="1" applyFill="1" applyProtection="1"/>
    <xf numFmtId="0" fontId="51" fillId="2" borderId="0" xfId="5" applyFont="1" applyFill="1" applyAlignment="1" applyProtection="1">
      <alignment vertical="center"/>
    </xf>
    <xf numFmtId="0" fontId="51" fillId="0" borderId="0" xfId="5" applyFont="1" applyFill="1" applyBorder="1" applyAlignment="1" applyProtection="1">
      <alignment vertical="center"/>
    </xf>
    <xf numFmtId="0" fontId="31" fillId="0" borderId="20" xfId="0" applyFont="1" applyFill="1" applyBorder="1" applyAlignment="1" applyProtection="1">
      <alignment horizontal="right"/>
    </xf>
    <xf numFmtId="44" fontId="39" fillId="0" borderId="20" xfId="0" applyNumberFormat="1" applyFont="1" applyFill="1" applyBorder="1" applyProtection="1"/>
    <xf numFmtId="0" fontId="39" fillId="0" borderId="0" xfId="0" applyFont="1" applyFill="1" applyProtection="1"/>
    <xf numFmtId="0" fontId="31" fillId="0" borderId="0" xfId="0" applyFont="1" applyFill="1" applyBorder="1" applyAlignment="1">
      <alignment horizontal="right"/>
    </xf>
    <xf numFmtId="9" fontId="60" fillId="0" borderId="0" xfId="2" applyFont="1" applyFill="1" applyBorder="1" applyAlignment="1">
      <alignment horizontal="left"/>
    </xf>
    <xf numFmtId="44" fontId="39" fillId="0" borderId="0" xfId="1" applyFont="1"/>
    <xf numFmtId="0" fontId="39" fillId="0" borderId="0" xfId="0" applyFont="1" applyFill="1"/>
    <xf numFmtId="0" fontId="31" fillId="0" borderId="3" xfId="0" applyFont="1" applyFill="1" applyBorder="1" applyAlignment="1">
      <alignment horizontal="right"/>
    </xf>
    <xf numFmtId="9" fontId="60" fillId="0" borderId="3" xfId="2" applyFont="1" applyFill="1" applyBorder="1" applyAlignment="1">
      <alignment horizontal="left"/>
    </xf>
    <xf numFmtId="44" fontId="39" fillId="0" borderId="0" xfId="0" applyNumberFormat="1" applyFont="1" applyFill="1" applyBorder="1"/>
    <xf numFmtId="0" fontId="32" fillId="4" borderId="3" xfId="0" applyFont="1" applyFill="1" applyBorder="1" applyAlignment="1">
      <alignment horizontal="right"/>
    </xf>
    <xf numFmtId="164" fontId="61" fillId="4" borderId="3" xfId="2" applyNumberFormat="1" applyFont="1" applyFill="1" applyBorder="1" applyAlignment="1">
      <alignment horizontal="left" vertical="center"/>
    </xf>
    <xf numFmtId="0" fontId="31" fillId="2" borderId="20" xfId="0" applyFont="1" applyFill="1" applyBorder="1" applyAlignment="1" applyProtection="1">
      <alignment horizontal="right"/>
    </xf>
    <xf numFmtId="164" fontId="62" fillId="0" borderId="0" xfId="2" applyNumberFormat="1" applyFont="1" applyFill="1" applyBorder="1" applyAlignment="1" applyProtection="1">
      <alignment horizontal="center" vertical="center"/>
    </xf>
    <xf numFmtId="0" fontId="51" fillId="2" borderId="0" xfId="5" applyFont="1" applyFill="1" applyAlignment="1" applyProtection="1">
      <alignment vertical="center" wrapText="1"/>
    </xf>
    <xf numFmtId="0" fontId="39" fillId="0" borderId="0" xfId="0" applyFont="1" applyFill="1" applyAlignment="1" applyProtection="1">
      <alignment horizontal="right"/>
    </xf>
    <xf numFmtId="0" fontId="59" fillId="0" borderId="3" xfId="0" applyFont="1" applyFill="1" applyBorder="1" applyAlignment="1"/>
    <xf numFmtId="0" fontId="39" fillId="0" borderId="0" xfId="0" applyFont="1" applyFill="1" applyAlignment="1">
      <alignment horizontal="right"/>
    </xf>
    <xf numFmtId="0" fontId="41" fillId="0" borderId="0" xfId="0" applyFont="1" applyFill="1" applyBorder="1"/>
    <xf numFmtId="0" fontId="39" fillId="0" borderId="0" xfId="0" applyFont="1" applyFill="1" applyBorder="1" applyAlignment="1">
      <alignment horizontal="left"/>
    </xf>
    <xf numFmtId="0" fontId="31" fillId="2" borderId="4" xfId="0" applyFont="1" applyFill="1" applyBorder="1" applyAlignment="1">
      <alignment horizontal="left" indent="1"/>
    </xf>
    <xf numFmtId="164" fontId="31" fillId="0" borderId="4" xfId="1" applyNumberFormat="1" applyFont="1" applyFill="1" applyBorder="1" applyAlignment="1">
      <alignment horizontal="left"/>
    </xf>
    <xf numFmtId="0" fontId="39" fillId="0" borderId="4" xfId="0" applyFont="1" applyFill="1" applyBorder="1" applyAlignment="1">
      <alignment horizontal="left"/>
    </xf>
    <xf numFmtId="164" fontId="41" fillId="0" borderId="0" xfId="2" applyNumberFormat="1" applyFont="1" applyFill="1" applyBorder="1"/>
    <xf numFmtId="164" fontId="41" fillId="0" borderId="0" xfId="1" applyNumberFormat="1" applyFont="1" applyFill="1" applyBorder="1"/>
    <xf numFmtId="0" fontId="31" fillId="4" borderId="4" xfId="0" quotePrefix="1" applyFont="1" applyFill="1" applyBorder="1" applyAlignment="1">
      <alignment horizontal="right" indent="1"/>
    </xf>
    <xf numFmtId="164" fontId="31" fillId="4" borderId="4" xfId="0" quotePrefix="1" applyNumberFormat="1" applyFont="1" applyFill="1" applyBorder="1" applyAlignment="1">
      <alignment horizontal="right" indent="1"/>
    </xf>
    <xf numFmtId="9" fontId="39" fillId="0" borderId="0" xfId="2" applyFont="1" applyFill="1" applyBorder="1"/>
    <xf numFmtId="0" fontId="39" fillId="2" borderId="0" xfId="0" quotePrefix="1" applyFont="1" applyFill="1" applyBorder="1" applyAlignment="1">
      <alignment horizontal="right" indent="1"/>
    </xf>
    <xf numFmtId="164" fontId="39" fillId="2" borderId="0" xfId="0" quotePrefix="1" applyNumberFormat="1" applyFont="1" applyFill="1" applyBorder="1" applyAlignment="1">
      <alignment horizontal="right" indent="1"/>
    </xf>
    <xf numFmtId="0" fontId="63" fillId="0" borderId="0" xfId="0" applyFont="1" applyFill="1" applyBorder="1" applyAlignment="1">
      <alignment horizontal="left"/>
    </xf>
    <xf numFmtId="0" fontId="39" fillId="0" borderId="0" xfId="0" applyFont="1" applyFill="1" applyBorder="1" applyAlignment="1">
      <alignment horizontal="right"/>
    </xf>
    <xf numFmtId="44" fontId="64" fillId="0" borderId="0" xfId="0" applyNumberFormat="1" applyFont="1" applyFill="1" applyBorder="1" applyAlignment="1">
      <alignment horizontal="left"/>
    </xf>
    <xf numFmtId="164" fontId="39" fillId="0" borderId="0" xfId="1" applyNumberFormat="1" applyFont="1" applyFill="1" applyBorder="1" applyAlignment="1">
      <alignment horizontal="left"/>
    </xf>
    <xf numFmtId="44" fontId="39" fillId="0" borderId="0" xfId="0" applyNumberFormat="1" applyFont="1" applyFill="1" applyBorder="1" applyAlignment="1"/>
    <xf numFmtId="0" fontId="59" fillId="0" borderId="0" xfId="0" applyFont="1" applyFill="1" applyBorder="1" applyAlignment="1"/>
    <xf numFmtId="9" fontId="60" fillId="0" borderId="0" xfId="2" applyFont="1" applyBorder="1" applyAlignment="1">
      <alignment horizontal="center"/>
    </xf>
    <xf numFmtId="9" fontId="54" fillId="0" borderId="0" xfId="2" applyFont="1" applyBorder="1" applyAlignment="1">
      <alignment horizontal="center"/>
    </xf>
    <xf numFmtId="9" fontId="31" fillId="0" borderId="28" xfId="2" applyFont="1" applyBorder="1" applyAlignment="1">
      <alignment horizontal="center"/>
    </xf>
    <xf numFmtId="0" fontId="39" fillId="0" borderId="0" xfId="0" applyFont="1" applyFill="1" applyAlignment="1"/>
    <xf numFmtId="0" fontId="39" fillId="0" borderId="0" xfId="0" applyFont="1" applyFill="1" applyBorder="1" applyAlignment="1"/>
    <xf numFmtId="0" fontId="32" fillId="0" borderId="24" xfId="0" applyFont="1" applyBorder="1" applyAlignment="1">
      <alignment horizontal="right" vertical="top"/>
    </xf>
    <xf numFmtId="0" fontId="65" fillId="0" borderId="24" xfId="0" applyFont="1" applyBorder="1" applyAlignment="1">
      <alignment horizontal="right" vertical="top"/>
    </xf>
    <xf numFmtId="165" fontId="66" fillId="0" borderId="37" xfId="0" applyNumberFormat="1" applyFont="1" applyBorder="1" applyAlignment="1">
      <alignment horizontal="center" vertical="top"/>
    </xf>
    <xf numFmtId="165" fontId="66" fillId="0" borderId="36" xfId="0" applyNumberFormat="1" applyFont="1" applyBorder="1" applyAlignment="1">
      <alignment horizontal="center" vertical="top"/>
    </xf>
    <xf numFmtId="0" fontId="39" fillId="0" borderId="0" xfId="0" applyFont="1" applyFill="1" applyAlignment="1">
      <alignment vertical="top"/>
    </xf>
    <xf numFmtId="0" fontId="39" fillId="0" borderId="0" xfId="0" applyFont="1" applyFill="1" applyBorder="1" applyAlignment="1">
      <alignment vertical="top"/>
    </xf>
    <xf numFmtId="0" fontId="32" fillId="0" borderId="43" xfId="0" applyFont="1" applyBorder="1" applyAlignment="1">
      <alignment horizontal="right"/>
    </xf>
    <xf numFmtId="165" fontId="31" fillId="0" borderId="45" xfId="0" applyNumberFormat="1" applyFont="1" applyBorder="1" applyAlignment="1">
      <alignment horizontal="center"/>
    </xf>
    <xf numFmtId="165" fontId="31" fillId="0" borderId="44" xfId="0" applyNumberFormat="1" applyFont="1" applyBorder="1" applyAlignment="1">
      <alignment horizontal="center"/>
    </xf>
    <xf numFmtId="164" fontId="39" fillId="0" borderId="0" xfId="0" applyNumberFormat="1" applyFont="1" applyFill="1"/>
    <xf numFmtId="165" fontId="67" fillId="2" borderId="37" xfId="1" applyNumberFormat="1" applyFont="1" applyFill="1" applyBorder="1" applyAlignment="1">
      <alignment horizontal="center" vertical="top"/>
    </xf>
    <xf numFmtId="165" fontId="67" fillId="2" borderId="36" xfId="1" applyNumberFormat="1" applyFont="1" applyFill="1" applyBorder="1" applyAlignment="1">
      <alignment horizontal="center" vertical="top"/>
    </xf>
    <xf numFmtId="44" fontId="39" fillId="0" borderId="0" xfId="0" applyNumberFormat="1" applyFont="1" applyFill="1" applyBorder="1" applyAlignment="1">
      <alignment vertical="top"/>
    </xf>
    <xf numFmtId="0" fontId="68" fillId="2" borderId="0" xfId="0" applyFont="1" applyFill="1" applyBorder="1" applyAlignment="1">
      <alignment horizontal="right"/>
    </xf>
    <xf numFmtId="164" fontId="69" fillId="0" borderId="0" xfId="0" applyNumberFormat="1" applyFont="1" applyFill="1"/>
    <xf numFmtId="0" fontId="39" fillId="0" borderId="0" xfId="0" applyFont="1" applyFill="1" applyAlignment="1">
      <alignment vertical="center"/>
    </xf>
    <xf numFmtId="44" fontId="39" fillId="0" borderId="0" xfId="0" applyNumberFormat="1" applyFont="1" applyFill="1" applyBorder="1" applyAlignment="1">
      <alignment vertical="center"/>
    </xf>
    <xf numFmtId="165" fontId="70" fillId="2" borderId="53" xfId="1" applyNumberFormat="1" applyFont="1" applyFill="1" applyBorder="1" applyAlignment="1">
      <alignment horizontal="center" vertical="top"/>
    </xf>
    <xf numFmtId="165" fontId="70" fillId="2" borderId="32" xfId="1" applyNumberFormat="1" applyFont="1" applyFill="1" applyBorder="1" applyAlignment="1">
      <alignment horizontal="center" vertical="top"/>
    </xf>
    <xf numFmtId="165" fontId="70" fillId="2" borderId="33" xfId="1" applyNumberFormat="1" applyFont="1" applyFill="1" applyBorder="1" applyAlignment="1">
      <alignment horizontal="center" vertical="top"/>
    </xf>
    <xf numFmtId="9" fontId="39" fillId="0" borderId="0" xfId="0" applyNumberFormat="1" applyFont="1"/>
    <xf numFmtId="9" fontId="39" fillId="0" borderId="0" xfId="2" applyFont="1"/>
    <xf numFmtId="9" fontId="39" fillId="0" borderId="0" xfId="2" applyFont="1" applyAlignment="1">
      <alignment horizontal="center"/>
    </xf>
    <xf numFmtId="9" fontId="39" fillId="0" borderId="0" xfId="0" applyNumberFormat="1" applyFont="1" applyFill="1" applyBorder="1"/>
    <xf numFmtId="0" fontId="47" fillId="0" borderId="0" xfId="0" applyFont="1" applyBorder="1"/>
    <xf numFmtId="0" fontId="47" fillId="0" borderId="0" xfId="0" applyFont="1"/>
    <xf numFmtId="164" fontId="43" fillId="5" borderId="10" xfId="1" applyNumberFormat="1" applyFont="1" applyFill="1" applyBorder="1" applyAlignment="1">
      <alignment horizontal="right" vertical="center"/>
    </xf>
    <xf numFmtId="0" fontId="39" fillId="5" borderId="10" xfId="0" applyFont="1" applyFill="1" applyBorder="1" applyAlignment="1">
      <alignment horizontal="right" vertical="center"/>
    </xf>
    <xf numFmtId="164" fontId="39" fillId="5" borderId="10" xfId="1" applyNumberFormat="1" applyFont="1" applyFill="1" applyBorder="1" applyAlignment="1">
      <alignment horizontal="right" vertical="center"/>
    </xf>
    <xf numFmtId="0" fontId="72" fillId="0" borderId="0" xfId="0" applyFont="1" applyFill="1" applyAlignment="1">
      <alignment horizontal="right"/>
    </xf>
    <xf numFmtId="44" fontId="39" fillId="0" borderId="43" xfId="0" applyNumberFormat="1" applyFont="1" applyFill="1" applyBorder="1" applyAlignment="1" applyProtection="1">
      <alignment horizontal="left"/>
      <protection locked="0"/>
    </xf>
    <xf numFmtId="164" fontId="39" fillId="0" borderId="43" xfId="1" applyNumberFormat="1" applyFont="1" applyFill="1" applyBorder="1" applyAlignment="1" applyProtection="1">
      <alignment wrapText="1"/>
      <protection locked="0"/>
    </xf>
    <xf numFmtId="0" fontId="39" fillId="0" borderId="43" xfId="0" applyFont="1" applyFill="1" applyBorder="1" applyAlignment="1" applyProtection="1">
      <alignment horizontal="center" shrinkToFit="1"/>
      <protection locked="0"/>
    </xf>
    <xf numFmtId="0" fontId="39" fillId="0" borderId="43" xfId="0" applyFont="1" applyFill="1" applyBorder="1" applyAlignment="1" applyProtection="1">
      <alignment horizontal="center"/>
      <protection locked="0"/>
    </xf>
    <xf numFmtId="0" fontId="39" fillId="0" borderId="43" xfId="0" applyFont="1" applyFill="1" applyBorder="1" applyProtection="1">
      <protection locked="0"/>
    </xf>
    <xf numFmtId="0" fontId="39" fillId="0" borderId="52" xfId="0" applyFont="1" applyFill="1" applyBorder="1" applyAlignment="1" applyProtection="1">
      <alignment horizontal="center"/>
      <protection locked="0"/>
    </xf>
    <xf numFmtId="0" fontId="39" fillId="0" borderId="52" xfId="0" applyFont="1" applyFill="1" applyBorder="1" applyProtection="1">
      <protection locked="0"/>
    </xf>
    <xf numFmtId="164" fontId="39" fillId="0" borderId="52" xfId="1" applyNumberFormat="1" applyFont="1" applyFill="1" applyBorder="1" applyAlignment="1" applyProtection="1">
      <alignment wrapText="1"/>
      <protection locked="0"/>
    </xf>
    <xf numFmtId="0" fontId="48" fillId="0" borderId="0" xfId="0" applyFont="1" applyFill="1" applyBorder="1" applyProtection="1"/>
    <xf numFmtId="0" fontId="53" fillId="0" borderId="0" xfId="0" applyFont="1" applyFill="1" applyBorder="1" applyAlignment="1" applyProtection="1"/>
    <xf numFmtId="0" fontId="53" fillId="0" borderId="0" xfId="0" applyFont="1" applyFill="1" applyBorder="1" applyAlignment="1"/>
    <xf numFmtId="9" fontId="44" fillId="0" borderId="0" xfId="2" applyFont="1" applyBorder="1" applyAlignment="1">
      <alignment horizontal="center"/>
    </xf>
    <xf numFmtId="9" fontId="42" fillId="8" borderId="28" xfId="0" applyNumberFormat="1" applyFont="1" applyFill="1" applyBorder="1" applyAlignment="1" applyProtection="1">
      <alignment horizontal="center"/>
      <protection locked="0"/>
    </xf>
    <xf numFmtId="9" fontId="42" fillId="8" borderId="27" xfId="0" applyNumberFormat="1" applyFont="1" applyFill="1" applyBorder="1" applyAlignment="1" applyProtection="1">
      <alignment horizontal="center"/>
      <protection locked="0"/>
    </xf>
    <xf numFmtId="0" fontId="39" fillId="2" borderId="0" xfId="0" applyFont="1" applyFill="1"/>
    <xf numFmtId="0" fontId="39" fillId="2" borderId="0" xfId="0" applyFont="1" applyFill="1" applyAlignment="1">
      <alignment horizontal="right"/>
    </xf>
    <xf numFmtId="9" fontId="39" fillId="2" borderId="0" xfId="0" applyNumberFormat="1" applyFont="1" applyFill="1"/>
    <xf numFmtId="44" fontId="39" fillId="2" borderId="0" xfId="0" applyNumberFormat="1" applyFont="1" applyFill="1"/>
    <xf numFmtId="9" fontId="39" fillId="2" borderId="0" xfId="2" applyFont="1" applyFill="1"/>
    <xf numFmtId="9" fontId="39" fillId="2" borderId="0" xfId="2" applyFont="1" applyFill="1" applyAlignment="1">
      <alignment horizontal="center"/>
    </xf>
    <xf numFmtId="0" fontId="74" fillId="0" borderId="0" xfId="0" applyFont="1" applyBorder="1"/>
    <xf numFmtId="0" fontId="71" fillId="7" borderId="0" xfId="0" applyFont="1" applyFill="1" applyBorder="1" applyAlignment="1" applyProtection="1">
      <alignment wrapText="1"/>
      <protection locked="0"/>
    </xf>
    <xf numFmtId="164" fontId="71" fillId="7" borderId="0" xfId="1" applyNumberFormat="1" applyFont="1" applyFill="1" applyBorder="1" applyAlignment="1" applyProtection="1">
      <alignment wrapText="1"/>
      <protection locked="0"/>
    </xf>
    <xf numFmtId="0" fontId="71" fillId="7" borderId="0" xfId="0" applyFont="1" applyFill="1" applyBorder="1" applyAlignment="1" applyProtection="1">
      <alignment horizontal="center" shrinkToFit="1"/>
      <protection locked="0"/>
    </xf>
    <xf numFmtId="0" fontId="71" fillId="7" borderId="0" xfId="0" applyFont="1" applyFill="1" applyBorder="1" applyAlignment="1" applyProtection="1">
      <alignment horizontal="center" wrapText="1"/>
      <protection locked="0"/>
    </xf>
    <xf numFmtId="164" fontId="71" fillId="7" borderId="0" xfId="1" applyNumberFormat="1" applyFont="1" applyFill="1" applyBorder="1" applyAlignment="1" applyProtection="1">
      <alignment horizontal="center" wrapText="1"/>
      <protection locked="0"/>
    </xf>
    <xf numFmtId="44" fontId="44" fillId="8" borderId="13" xfId="1" applyNumberFormat="1" applyFont="1" applyFill="1" applyBorder="1" applyProtection="1">
      <protection locked="0"/>
    </xf>
    <xf numFmtId="0" fontId="4" fillId="0" borderId="0" xfId="0" applyFont="1" applyFill="1" applyAlignment="1">
      <alignment horizontal="center" vertical="center" wrapText="1"/>
    </xf>
    <xf numFmtId="0" fontId="4" fillId="0" borderId="0" xfId="0" applyFont="1" applyFill="1" applyAlignment="1">
      <alignment horizontal="center" vertical="center"/>
    </xf>
    <xf numFmtId="0" fontId="40" fillId="0" borderId="0" xfId="0" applyFont="1" applyFill="1" applyAlignment="1">
      <alignment vertical="top" wrapText="1"/>
    </xf>
    <xf numFmtId="0" fontId="40" fillId="0" borderId="3" xfId="0" applyFont="1" applyFill="1" applyBorder="1" applyAlignment="1">
      <alignment vertical="top" wrapText="1"/>
    </xf>
    <xf numFmtId="0" fontId="26" fillId="6" borderId="0" xfId="5" applyFont="1" applyFill="1" applyAlignment="1" applyProtection="1">
      <alignment horizontal="center" vertical="center" wrapText="1"/>
      <protection locked="0"/>
    </xf>
    <xf numFmtId="0" fontId="33" fillId="0" borderId="0" xfId="0" applyFont="1" applyAlignment="1">
      <alignment horizontal="left" vertical="top" wrapText="1"/>
    </xf>
    <xf numFmtId="0" fontId="33" fillId="0" borderId="0" xfId="0" applyFont="1" applyBorder="1" applyAlignment="1">
      <alignment horizontal="left" vertical="top" wrapText="1"/>
    </xf>
    <xf numFmtId="0" fontId="15" fillId="0" borderId="0" xfId="0" applyFont="1" applyBorder="1" applyAlignment="1">
      <alignment horizontal="left" vertical="top" wrapText="1"/>
    </xf>
    <xf numFmtId="0" fontId="15" fillId="0" borderId="24" xfId="0" applyFont="1" applyBorder="1" applyAlignment="1">
      <alignment horizontal="left" vertical="top" wrapText="1"/>
    </xf>
    <xf numFmtId="0" fontId="33" fillId="0" borderId="0" xfId="0" applyFont="1" applyAlignment="1">
      <alignment horizontal="left" vertical="top" wrapText="1" indent="5"/>
    </xf>
    <xf numFmtId="0" fontId="40" fillId="0" borderId="0" xfId="0" applyFont="1" applyAlignment="1">
      <alignment horizontal="left" vertical="top" wrapText="1"/>
    </xf>
    <xf numFmtId="0" fontId="38" fillId="0" borderId="0" xfId="0" applyFont="1" applyAlignment="1">
      <alignment horizontal="left" vertical="top" wrapText="1"/>
    </xf>
    <xf numFmtId="0" fontId="49" fillId="0" borderId="24" xfId="0" applyFont="1" applyBorder="1" applyAlignment="1">
      <alignment horizontal="left" vertical="top" wrapText="1"/>
    </xf>
    <xf numFmtId="0" fontId="31" fillId="0" borderId="0" xfId="0" applyFont="1" applyAlignment="1" applyProtection="1">
      <alignment horizontal="left" wrapText="1"/>
    </xf>
    <xf numFmtId="0" fontId="31" fillId="0" borderId="0" xfId="0" applyFont="1" applyAlignment="1">
      <alignment horizontal="left" wrapText="1"/>
    </xf>
    <xf numFmtId="0" fontId="73" fillId="2" borderId="0" xfId="5" applyFont="1" applyFill="1" applyAlignment="1" applyProtection="1">
      <alignment horizontal="left" vertical="center" wrapText="1"/>
      <protection locked="0"/>
    </xf>
    <xf numFmtId="0" fontId="55" fillId="0" borderId="3" xfId="0" applyFont="1" applyFill="1" applyBorder="1" applyAlignment="1">
      <alignment horizontal="center"/>
    </xf>
    <xf numFmtId="0" fontId="55" fillId="0" borderId="3" xfId="0" applyFont="1" applyFill="1" applyBorder="1" applyAlignment="1">
      <alignment horizontal="left"/>
    </xf>
    <xf numFmtId="9" fontId="31" fillId="0" borderId="28" xfId="2" applyFont="1" applyBorder="1" applyAlignment="1">
      <alignment horizontal="center"/>
    </xf>
    <xf numFmtId="9" fontId="31" fillId="0" borderId="47" xfId="2" applyFont="1" applyBorder="1" applyAlignment="1">
      <alignment horizontal="center"/>
    </xf>
    <xf numFmtId="165" fontId="66" fillId="0" borderId="37" xfId="0" applyNumberFormat="1" applyFont="1" applyBorder="1" applyAlignment="1">
      <alignment horizontal="center" vertical="top"/>
    </xf>
    <xf numFmtId="165" fontId="66" fillId="0" borderId="48" xfId="0" applyNumberFormat="1" applyFont="1" applyBorder="1" applyAlignment="1">
      <alignment horizontal="center" vertical="top"/>
    </xf>
    <xf numFmtId="165" fontId="31" fillId="0" borderId="45" xfId="0" applyNumberFormat="1" applyFont="1" applyBorder="1" applyAlignment="1">
      <alignment horizontal="center"/>
    </xf>
    <xf numFmtId="165" fontId="31" fillId="0" borderId="49" xfId="0" applyNumberFormat="1" applyFont="1" applyBorder="1" applyAlignment="1">
      <alignment horizontal="center"/>
    </xf>
    <xf numFmtId="165" fontId="67" fillId="2" borderId="37" xfId="1" applyNumberFormat="1" applyFont="1" applyFill="1" applyBorder="1" applyAlignment="1">
      <alignment horizontal="center" vertical="top"/>
    </xf>
    <xf numFmtId="165" fontId="67" fillId="2" borderId="48" xfId="1" applyNumberFormat="1" applyFont="1" applyFill="1" applyBorder="1" applyAlignment="1">
      <alignment horizontal="center" vertical="top"/>
    </xf>
    <xf numFmtId="165" fontId="70" fillId="2" borderId="50" xfId="1" applyNumberFormat="1" applyFont="1" applyFill="1" applyBorder="1" applyAlignment="1">
      <alignment horizontal="center" vertical="top"/>
    </xf>
    <xf numFmtId="165" fontId="70" fillId="2" borderId="51" xfId="1" applyNumberFormat="1" applyFont="1" applyFill="1" applyBorder="1" applyAlignment="1">
      <alignment horizontal="center" vertical="top"/>
    </xf>
    <xf numFmtId="44" fontId="31" fillId="0" borderId="4" xfId="0" applyNumberFormat="1" applyFont="1" applyFill="1" applyBorder="1" applyAlignment="1">
      <alignment horizontal="left" indent="2"/>
    </xf>
    <xf numFmtId="0" fontId="31" fillId="4" borderId="4" xfId="0" applyFont="1" applyFill="1" applyBorder="1" applyAlignment="1">
      <alignment horizontal="left" vertical="center" wrapText="1" indent="2"/>
    </xf>
    <xf numFmtId="0" fontId="52" fillId="0" borderId="0" xfId="5" applyFont="1" applyFill="1" applyAlignment="1" applyProtection="1">
      <alignment horizontal="left"/>
      <protection locked="0"/>
    </xf>
    <xf numFmtId="164" fontId="31" fillId="0" borderId="20" xfId="0" applyNumberFormat="1" applyFont="1" applyFill="1" applyBorder="1" applyAlignment="1" applyProtection="1">
      <alignment horizontal="center"/>
    </xf>
    <xf numFmtId="164" fontId="31" fillId="0" borderId="0" xfId="0" applyNumberFormat="1" applyFont="1" applyFill="1" applyBorder="1" applyAlignment="1">
      <alignment horizontal="center"/>
    </xf>
    <xf numFmtId="164" fontId="31" fillId="0" borderId="3" xfId="0" applyNumberFormat="1" applyFont="1" applyFill="1" applyBorder="1" applyAlignment="1">
      <alignment horizontal="center"/>
    </xf>
    <xf numFmtId="0" fontId="65" fillId="2" borderId="56" xfId="0" applyFont="1" applyFill="1" applyBorder="1" applyAlignment="1">
      <alignment horizontal="right" vertical="top"/>
    </xf>
    <xf numFmtId="0" fontId="65" fillId="2" borderId="51" xfId="0" applyFont="1" applyFill="1" applyBorder="1" applyAlignment="1">
      <alignment horizontal="right" vertical="top"/>
    </xf>
    <xf numFmtId="0" fontId="43" fillId="0" borderId="29" xfId="0" applyFont="1" applyBorder="1" applyAlignment="1">
      <alignment horizontal="right"/>
    </xf>
    <xf numFmtId="0" fontId="43" fillId="0" borderId="30" xfId="0" applyFont="1" applyBorder="1" applyAlignment="1">
      <alignment horizontal="right"/>
    </xf>
    <xf numFmtId="0" fontId="43" fillId="0" borderId="55" xfId="0" applyFont="1" applyBorder="1" applyAlignment="1">
      <alignment horizontal="right"/>
    </xf>
    <xf numFmtId="0" fontId="43" fillId="0" borderId="15" xfId="0" applyFont="1" applyBorder="1" applyAlignment="1">
      <alignment horizontal="right" vertical="center"/>
    </xf>
    <xf numFmtId="0" fontId="43" fillId="0" borderId="13" xfId="0" applyFont="1" applyBorder="1" applyAlignment="1">
      <alignment horizontal="right" vertical="center"/>
    </xf>
    <xf numFmtId="0" fontId="43" fillId="0" borderId="54" xfId="0" applyFont="1" applyBorder="1" applyAlignment="1">
      <alignment horizontal="right" vertical="center"/>
    </xf>
    <xf numFmtId="0" fontId="43" fillId="0" borderId="38" xfId="0" applyFont="1" applyBorder="1" applyAlignment="1">
      <alignment horizontal="right" vertical="top"/>
    </xf>
    <xf numFmtId="0" fontId="43" fillId="0" borderId="39" xfId="0" applyFont="1" applyBorder="1" applyAlignment="1">
      <alignment horizontal="right" vertical="top"/>
    </xf>
    <xf numFmtId="0" fontId="43" fillId="0" borderId="40" xfId="0" applyFont="1" applyBorder="1" applyAlignment="1">
      <alignment horizontal="right" vertical="top"/>
    </xf>
    <xf numFmtId="0" fontId="32" fillId="0" borderId="20" xfId="0" applyFont="1" applyBorder="1" applyAlignment="1">
      <alignment horizontal="right"/>
    </xf>
    <xf numFmtId="0" fontId="32" fillId="0" borderId="47" xfId="0" applyFont="1" applyBorder="1" applyAlignment="1">
      <alignment horizontal="right"/>
    </xf>
    <xf numFmtId="164" fontId="32" fillId="4" borderId="4" xfId="2" applyNumberFormat="1" applyFont="1" applyFill="1" applyBorder="1" applyAlignment="1">
      <alignment horizontal="center" vertical="center"/>
    </xf>
    <xf numFmtId="0" fontId="64" fillId="0" borderId="0" xfId="0" quotePrefix="1" applyFont="1" applyBorder="1" applyAlignment="1">
      <alignment horizontal="left" vertical="center"/>
    </xf>
    <xf numFmtId="0" fontId="31" fillId="4" borderId="4" xfId="0" quotePrefix="1" applyFont="1" applyFill="1" applyBorder="1" applyAlignment="1">
      <alignment horizontal="center" vertical="center" wrapText="1"/>
    </xf>
    <xf numFmtId="0" fontId="32" fillId="2" borderId="24" xfId="0" applyFont="1" applyFill="1" applyBorder="1" applyAlignment="1">
      <alignment horizontal="right" vertical="top"/>
    </xf>
    <xf numFmtId="0" fontId="32" fillId="2" borderId="48" xfId="0" applyFont="1" applyFill="1" applyBorder="1" applyAlignment="1">
      <alignment horizontal="right" vertical="top"/>
    </xf>
    <xf numFmtId="0" fontId="33" fillId="0" borderId="0" xfId="0" applyFont="1" applyFill="1" applyAlignment="1">
      <alignment horizontal="left" vertical="top" wrapText="1"/>
    </xf>
    <xf numFmtId="0" fontId="52" fillId="2" borderId="0" xfId="5" applyFont="1" applyFill="1" applyAlignment="1" applyProtection="1">
      <alignment horizontal="left"/>
      <protection locked="0"/>
    </xf>
    <xf numFmtId="1" fontId="42" fillId="8" borderId="34" xfId="0" applyNumberFormat="1" applyFont="1" applyFill="1" applyBorder="1" applyAlignment="1" applyProtection="1">
      <alignment horizontal="center"/>
      <protection locked="0"/>
    </xf>
    <xf numFmtId="1" fontId="42" fillId="8" borderId="30" xfId="0" applyNumberFormat="1" applyFont="1" applyFill="1" applyBorder="1" applyAlignment="1" applyProtection="1">
      <alignment horizontal="center"/>
      <protection locked="0"/>
    </xf>
    <xf numFmtId="1" fontId="42" fillId="8" borderId="31" xfId="0" applyNumberFormat="1" applyFont="1" applyFill="1" applyBorder="1" applyAlignment="1" applyProtection="1">
      <alignment horizontal="center"/>
      <protection locked="0"/>
    </xf>
    <xf numFmtId="6" fontId="42" fillId="8" borderId="35" xfId="0" applyNumberFormat="1" applyFont="1" applyFill="1" applyBorder="1" applyAlignment="1" applyProtection="1">
      <alignment horizontal="center" vertical="center"/>
      <protection locked="0"/>
    </xf>
    <xf numFmtId="6" fontId="42" fillId="8" borderId="13" xfId="0" applyNumberFormat="1" applyFont="1" applyFill="1" applyBorder="1" applyAlignment="1" applyProtection="1">
      <alignment horizontal="center" vertical="center"/>
      <protection locked="0"/>
    </xf>
    <xf numFmtId="6" fontId="42" fillId="8" borderId="16" xfId="0" applyNumberFormat="1" applyFont="1" applyFill="1" applyBorder="1" applyAlignment="1" applyProtection="1">
      <alignment horizontal="center" vertical="center"/>
      <protection locked="0"/>
    </xf>
    <xf numFmtId="6" fontId="31" fillId="5" borderId="41" xfId="0" applyNumberFormat="1" applyFont="1" applyFill="1" applyBorder="1" applyAlignment="1">
      <alignment horizontal="center" vertical="top" wrapText="1"/>
    </xf>
    <xf numFmtId="6" fontId="31" fillId="5" borderId="39" xfId="0" applyNumberFormat="1" applyFont="1" applyFill="1" applyBorder="1" applyAlignment="1">
      <alignment horizontal="center" vertical="top" wrapText="1"/>
    </xf>
    <xf numFmtId="6" fontId="31" fillId="5" borderId="42" xfId="0" applyNumberFormat="1" applyFont="1" applyFill="1" applyBorder="1" applyAlignment="1">
      <alignment horizontal="center" vertical="top" wrapText="1"/>
    </xf>
    <xf numFmtId="0" fontId="64" fillId="0" borderId="0" xfId="0" applyFont="1" applyAlignment="1">
      <alignment horizontal="left" indent="22"/>
    </xf>
    <xf numFmtId="0" fontId="31" fillId="0" borderId="0" xfId="0" applyFont="1" applyFill="1" applyBorder="1" applyAlignment="1">
      <alignment horizontal="left" vertical="top" wrapText="1"/>
    </xf>
    <xf numFmtId="9" fontId="54" fillId="0" borderId="3" xfId="2" applyFont="1" applyBorder="1" applyAlignment="1">
      <alignment horizontal="center"/>
    </xf>
    <xf numFmtId="0" fontId="75" fillId="0" borderId="0" xfId="0" applyFont="1" applyFill="1" applyAlignment="1">
      <alignment horizontal="left"/>
    </xf>
    <xf numFmtId="0" fontId="76" fillId="2" borderId="14" xfId="5" applyFont="1" applyFill="1" applyBorder="1" applyAlignment="1" applyProtection="1">
      <alignment horizontal="left" vertical="center" wrapText="1"/>
      <protection locked="0"/>
    </xf>
    <xf numFmtId="0" fontId="76" fillId="2" borderId="0" xfId="5" applyFont="1" applyFill="1" applyBorder="1" applyAlignment="1" applyProtection="1">
      <alignment horizontal="left" vertical="center" wrapText="1"/>
      <protection locked="0"/>
    </xf>
    <xf numFmtId="0" fontId="75" fillId="0" borderId="0" xfId="0" applyFont="1" applyFill="1" applyBorder="1" applyAlignment="1">
      <alignment horizontal="left"/>
    </xf>
  </cellXfs>
  <cellStyles count="6">
    <cellStyle name="Currency" xfId="1" builtinId="4"/>
    <cellStyle name="Currency 2" xfId="4" xr:uid="{E17FB747-AAFF-624E-97E1-9273FD5210B0}"/>
    <cellStyle name="Hyperlink" xfId="5" builtinId="8"/>
    <cellStyle name="Normal" xfId="0" builtinId="0"/>
    <cellStyle name="Normal 2" xfId="3" xr:uid="{F88B0150-A558-BD47-9F3E-6D1173775026}"/>
    <cellStyle name="Percent" xfId="2" builtinId="5"/>
  </cellStyles>
  <dxfs count="10">
    <dxf>
      <fill>
        <patternFill>
          <bgColor theme="9" tint="0.79998168889431442"/>
        </patternFill>
      </fill>
    </dxf>
    <dxf>
      <fill>
        <patternFill>
          <bgColor theme="7" tint="0.79998168889431442"/>
        </patternFill>
      </fill>
    </dxf>
    <dxf>
      <fill>
        <patternFill>
          <bgColor rgb="FFFFE5E6"/>
        </patternFill>
      </fill>
    </dxf>
    <dxf>
      <fill>
        <patternFill>
          <bgColor theme="9" tint="0.79998168889431442"/>
        </patternFill>
      </fill>
    </dxf>
    <dxf>
      <fill>
        <patternFill>
          <bgColor theme="7" tint="0.79998168889431442"/>
        </patternFill>
      </fill>
    </dxf>
    <dxf>
      <fill>
        <patternFill>
          <bgColor rgb="FFFFE5E6"/>
        </patternFill>
      </fill>
    </dxf>
    <dxf>
      <fill>
        <patternFill>
          <bgColor theme="9" tint="0.79998168889431442"/>
        </patternFill>
      </fill>
    </dxf>
    <dxf>
      <fill>
        <patternFill>
          <bgColor theme="7" tint="0.79998168889431442"/>
        </patternFill>
      </fill>
    </dxf>
    <dxf>
      <fill>
        <patternFill>
          <bgColor rgb="FFFFE5E6"/>
        </patternFill>
      </fill>
    </dxf>
    <dxf>
      <font>
        <color rgb="FFC00000"/>
      </font>
    </dxf>
  </dxfs>
  <tableStyles count="0" defaultTableStyle="TableStyleMedium2" defaultPivotStyle="PivotStyleLight16"/>
  <colors>
    <mruColors>
      <color rgb="FFD17346"/>
      <color rgb="FF004A4D"/>
      <color rgb="FFEAFCFB"/>
      <color rgb="FFFFC0A2"/>
      <color rgb="FF413F42"/>
      <color rgb="FF0C446A"/>
      <color rgb="FF2775B0"/>
      <color rgb="FF6FAD47"/>
      <color rgb="FFC07172"/>
      <color rgb="FFFFE5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http://stephaniebogan.com/" TargetMode="External"/></Relationships>
</file>

<file path=xl/drawings/drawing1.xml><?xml version="1.0" encoding="utf-8"?>
<xdr:wsDr xmlns:xdr="http://schemas.openxmlformats.org/drawingml/2006/spreadsheetDrawing" xmlns:a="http://schemas.openxmlformats.org/drawingml/2006/main">
  <xdr:twoCellAnchor editAs="oneCell">
    <xdr:from>
      <xdr:col>4</xdr:col>
      <xdr:colOff>187043</xdr:colOff>
      <xdr:row>1</xdr:row>
      <xdr:rowOff>407410</xdr:rowOff>
    </xdr:from>
    <xdr:to>
      <xdr:col>4</xdr:col>
      <xdr:colOff>2275514</xdr:colOff>
      <xdr:row>3</xdr:row>
      <xdr:rowOff>457200</xdr:rowOff>
    </xdr:to>
    <xdr:pic>
      <xdr:nvPicPr>
        <xdr:cNvPr id="3" name="Picture 2">
          <a:extLst>
            <a:ext uri="{FF2B5EF4-FFF2-40B4-BE49-F238E27FC236}">
              <a16:creationId xmlns:a16="http://schemas.microsoft.com/office/drawing/2014/main" id="{92A21372-2CA9-F44B-B8FC-5E7A544BC7C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8883368" y="940810"/>
          <a:ext cx="2088471" cy="1002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398356</xdr:colOff>
      <xdr:row>1</xdr:row>
      <xdr:rowOff>199050</xdr:rowOff>
    </xdr:from>
    <xdr:to>
      <xdr:col>12</xdr:col>
      <xdr:colOff>2227726</xdr:colOff>
      <xdr:row>2</xdr:row>
      <xdr:rowOff>603249</xdr:rowOff>
    </xdr:to>
    <xdr:pic>
      <xdr:nvPicPr>
        <xdr:cNvPr id="4" name="Picture 3">
          <a:hlinkClick xmlns:r="http://schemas.openxmlformats.org/officeDocument/2006/relationships" r:id="rId1"/>
          <a:extLst>
            <a:ext uri="{FF2B5EF4-FFF2-40B4-BE49-F238E27FC236}">
              <a16:creationId xmlns:a16="http://schemas.microsoft.com/office/drawing/2014/main" id="{6ACE8672-0F87-D94E-ADC8-0EE3871C565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15373773" y="696467"/>
          <a:ext cx="2231536" cy="107094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loom.com/share/6ae373796f894656a76e6dcc640675a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limitlessfa.life/" TargetMode="External"/><Relationship Id="rId1" Type="http://schemas.openxmlformats.org/officeDocument/2006/relationships/hyperlink" Target="http://stephaniebogan.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8DB1F-960E-D240-9205-990FB3EB1C7B}">
  <dimension ref="A1:N192"/>
  <sheetViews>
    <sheetView showGridLines="0" zoomScaleNormal="100" workbookViewId="0">
      <selection activeCell="D187" sqref="D187"/>
    </sheetView>
  </sheetViews>
  <sheetFormatPr defaultColWidth="11" defaultRowHeight="15"/>
  <cols>
    <col min="1" max="1" width="2.5" style="12" customWidth="1"/>
    <col min="2" max="2" width="40.625" style="13" customWidth="1"/>
    <col min="3" max="3" width="34" style="13" customWidth="1"/>
    <col min="4" max="4" width="37" style="14" customWidth="1"/>
    <col min="5" max="5" width="33.25" style="13" customWidth="1"/>
    <col min="6" max="6" width="6.875" style="12" customWidth="1"/>
    <col min="7" max="7" width="11" style="12"/>
    <col min="8" max="8" width="28" style="12" bestFit="1" customWidth="1"/>
    <col min="9" max="9" width="11" style="12"/>
    <col min="10" max="10" width="16.5" style="12" bestFit="1" customWidth="1"/>
    <col min="11" max="11" width="15.875" style="12" bestFit="1" customWidth="1"/>
    <col min="12" max="12" width="20.5" style="12" bestFit="1" customWidth="1"/>
    <col min="13" max="13" width="25.625" style="12" bestFit="1" customWidth="1"/>
    <col min="14" max="16384" width="11" style="12"/>
  </cols>
  <sheetData>
    <row r="1" spans="2:14" s="5" customFormat="1" ht="42" customHeight="1">
      <c r="B1" s="82" t="s">
        <v>143</v>
      </c>
      <c r="C1" s="1"/>
      <c r="D1" s="2"/>
      <c r="E1" s="2"/>
      <c r="F1" s="3"/>
      <c r="G1" s="2"/>
      <c r="H1" s="2"/>
      <c r="I1" s="2"/>
      <c r="J1" s="11"/>
      <c r="K1" s="11"/>
      <c r="L1" s="11"/>
      <c r="M1" s="11"/>
      <c r="N1" s="2"/>
    </row>
    <row r="2" spans="2:14" s="5" customFormat="1" ht="58.5" customHeight="1">
      <c r="B2" s="83" t="s">
        <v>53</v>
      </c>
      <c r="C2" s="1"/>
      <c r="D2" s="2"/>
      <c r="E2" s="2"/>
      <c r="F2" s="3"/>
      <c r="G2" s="2"/>
      <c r="H2" s="2"/>
      <c r="I2" s="2"/>
      <c r="J2" s="11"/>
      <c r="K2" s="11"/>
      <c r="L2" s="11"/>
      <c r="M2" s="11"/>
      <c r="N2" s="2"/>
    </row>
    <row r="3" spans="2:14" s="5" customFormat="1" ht="17.100000000000001" customHeight="1">
      <c r="B3" s="303" t="s">
        <v>65</v>
      </c>
      <c r="C3" s="304"/>
      <c r="D3" s="304"/>
      <c r="E3" s="34"/>
      <c r="F3" s="3"/>
      <c r="G3" s="2"/>
      <c r="H3" s="2"/>
      <c r="I3" s="2"/>
      <c r="K3" s="2"/>
      <c r="L3" s="2"/>
      <c r="M3" s="2"/>
      <c r="N3" s="2"/>
    </row>
    <row r="4" spans="2:14" s="5" customFormat="1" ht="87.95" customHeight="1">
      <c r="B4" s="305"/>
      <c r="C4" s="305"/>
      <c r="D4" s="305"/>
      <c r="E4" s="36"/>
      <c r="F4" s="3"/>
      <c r="G4" s="2"/>
      <c r="H4" s="2"/>
      <c r="I4" s="2"/>
      <c r="K4" s="2"/>
      <c r="L4" s="2"/>
      <c r="M4" s="2"/>
      <c r="N4" s="2"/>
    </row>
    <row r="5" spans="2:14" s="5" customFormat="1" ht="15" customHeight="1">
      <c r="B5" s="35"/>
      <c r="C5" s="35"/>
      <c r="D5" s="35"/>
      <c r="E5" s="37" t="s">
        <v>151</v>
      </c>
      <c r="F5" s="3"/>
      <c r="G5" s="2"/>
      <c r="H5" s="2"/>
      <c r="I5" s="2"/>
      <c r="K5" s="2"/>
      <c r="L5" s="2"/>
      <c r="M5" s="2"/>
      <c r="N5" s="2"/>
    </row>
    <row r="6" spans="2:14" ht="25.5">
      <c r="B6" s="84" t="s">
        <v>50</v>
      </c>
      <c r="D6" s="12"/>
      <c r="E6" s="12"/>
      <c r="K6" s="2"/>
      <c r="L6" s="2"/>
      <c r="M6" s="2"/>
      <c r="N6" s="2"/>
    </row>
    <row r="7" spans="2:14" s="5" customFormat="1" ht="18">
      <c r="B7" s="302" t="s">
        <v>123</v>
      </c>
      <c r="C7" s="308"/>
      <c r="D7" s="308"/>
      <c r="E7" s="308"/>
      <c r="F7" s="3"/>
      <c r="G7" s="2"/>
      <c r="H7" s="2"/>
      <c r="I7" s="2"/>
      <c r="K7" s="2"/>
      <c r="L7" s="2"/>
      <c r="M7" s="2"/>
      <c r="N7" s="2"/>
    </row>
    <row r="8" spans="2:14" s="5" customFormat="1" ht="14.1" customHeight="1">
      <c r="B8" s="38"/>
      <c r="C8" s="38"/>
      <c r="D8" s="38"/>
      <c r="E8" s="38"/>
      <c r="F8" s="3"/>
      <c r="G8" s="2"/>
      <c r="H8" s="2"/>
      <c r="I8" s="2"/>
      <c r="K8" s="2"/>
      <c r="L8" s="2"/>
      <c r="M8" s="2"/>
      <c r="N8" s="2"/>
    </row>
    <row r="9" spans="2:14" s="5" customFormat="1" ht="21" customHeight="1">
      <c r="B9" s="85" t="s">
        <v>51</v>
      </c>
      <c r="C9" s="39"/>
      <c r="D9" s="38"/>
      <c r="E9" s="38"/>
      <c r="F9" s="3"/>
      <c r="G9" s="2"/>
      <c r="H9" s="2"/>
      <c r="I9" s="2"/>
      <c r="K9" s="2"/>
      <c r="L9" s="2"/>
      <c r="M9" s="2"/>
      <c r="N9" s="2"/>
    </row>
    <row r="10" spans="2:14" s="5" customFormat="1" ht="21" customHeight="1">
      <c r="B10" s="38"/>
      <c r="C10" s="38"/>
      <c r="D10" s="38"/>
      <c r="E10" s="38"/>
      <c r="F10" s="3"/>
      <c r="G10" s="2"/>
      <c r="H10" s="2"/>
      <c r="I10" s="2"/>
      <c r="K10" s="2"/>
      <c r="L10" s="2"/>
      <c r="M10" s="2"/>
      <c r="N10" s="2"/>
    </row>
    <row r="11" spans="2:14" ht="25.5">
      <c r="B11" s="84" t="s">
        <v>49</v>
      </c>
      <c r="D11" s="12"/>
      <c r="E11" s="12"/>
      <c r="K11" s="2"/>
      <c r="L11" s="2"/>
      <c r="M11" s="2"/>
      <c r="N11" s="2"/>
    </row>
    <row r="12" spans="2:14" s="5" customFormat="1" ht="18">
      <c r="B12" s="302" t="s">
        <v>48</v>
      </c>
      <c r="C12" s="302"/>
      <c r="D12" s="302"/>
      <c r="E12" s="302"/>
      <c r="F12" s="3"/>
      <c r="G12" s="2"/>
      <c r="H12" s="2"/>
      <c r="I12" s="2"/>
      <c r="K12" s="2"/>
      <c r="L12" s="2"/>
      <c r="M12" s="2"/>
      <c r="N12" s="2"/>
    </row>
    <row r="13" spans="2:14" s="5" customFormat="1" ht="21" customHeight="1">
      <c r="B13" s="306" t="s">
        <v>144</v>
      </c>
      <c r="C13" s="306"/>
      <c r="D13" s="306"/>
      <c r="E13" s="306"/>
      <c r="F13" s="3"/>
      <c r="G13" s="2"/>
      <c r="H13" s="2"/>
      <c r="I13" s="2"/>
      <c r="K13" s="2"/>
      <c r="L13" s="2"/>
      <c r="M13" s="2"/>
      <c r="N13" s="2"/>
    </row>
    <row r="14" spans="2:14" s="5" customFormat="1" ht="21" customHeight="1">
      <c r="B14" s="306" t="s">
        <v>145</v>
      </c>
      <c r="C14" s="306"/>
      <c r="D14" s="306"/>
      <c r="E14" s="306"/>
      <c r="F14" s="3"/>
      <c r="G14" s="2"/>
      <c r="H14" s="2"/>
      <c r="I14" s="2"/>
      <c r="K14" s="2"/>
      <c r="L14" s="2"/>
      <c r="M14" s="2"/>
      <c r="N14" s="2"/>
    </row>
    <row r="15" spans="2:14" s="5" customFormat="1" ht="21" customHeight="1">
      <c r="B15" s="306" t="s">
        <v>47</v>
      </c>
      <c r="C15" s="306"/>
      <c r="D15" s="306"/>
      <c r="E15" s="306"/>
      <c r="F15" s="3"/>
      <c r="G15" s="2"/>
      <c r="H15" s="2"/>
      <c r="I15" s="2"/>
      <c r="K15" s="2"/>
      <c r="L15" s="2"/>
      <c r="M15" s="2"/>
      <c r="N15" s="2"/>
    </row>
    <row r="16" spans="2:14" s="5" customFormat="1" ht="21" customHeight="1">
      <c r="B16" s="38"/>
      <c r="C16" s="38"/>
      <c r="D16" s="38"/>
      <c r="E16" s="38"/>
      <c r="F16" s="3"/>
      <c r="G16" s="2"/>
      <c r="H16" s="2"/>
      <c r="I16" s="2"/>
      <c r="K16" s="2"/>
      <c r="L16" s="2"/>
      <c r="M16" s="2"/>
      <c r="N16" s="2"/>
    </row>
    <row r="17" spans="2:14" ht="25.5">
      <c r="B17" s="84" t="s">
        <v>121</v>
      </c>
      <c r="D17" s="12"/>
      <c r="E17" s="12"/>
      <c r="K17" s="2"/>
      <c r="L17" s="2"/>
      <c r="M17" s="2"/>
      <c r="N17" s="2"/>
    </row>
    <row r="18" spans="2:14" s="5" customFormat="1" ht="45.95" customHeight="1">
      <c r="B18" s="307" t="s">
        <v>124</v>
      </c>
      <c r="C18" s="307"/>
      <c r="D18" s="307"/>
      <c r="E18" s="307"/>
      <c r="F18" s="3"/>
      <c r="G18" s="2"/>
      <c r="H18" s="2"/>
      <c r="I18" s="2"/>
      <c r="K18" s="2"/>
      <c r="L18" s="2"/>
      <c r="M18" s="2"/>
      <c r="N18" s="2"/>
    </row>
    <row r="19" spans="2:14" ht="24" customHeight="1">
      <c r="B19" s="86" t="s">
        <v>28</v>
      </c>
      <c r="C19" s="86" t="s">
        <v>23</v>
      </c>
      <c r="D19" s="86" t="s">
        <v>38</v>
      </c>
      <c r="E19" s="2"/>
      <c r="F19" s="2"/>
      <c r="G19" s="2"/>
      <c r="H19" s="2"/>
      <c r="I19" s="2"/>
    </row>
    <row r="20" spans="2:14" ht="18">
      <c r="B20" s="87" t="s">
        <v>17</v>
      </c>
      <c r="C20" s="88">
        <v>135000</v>
      </c>
      <c r="D20" s="88">
        <v>285000</v>
      </c>
      <c r="E20" s="2"/>
      <c r="F20" s="2"/>
      <c r="G20" s="2"/>
      <c r="H20" s="2"/>
      <c r="I20" s="2"/>
    </row>
    <row r="21" spans="2:14" ht="18">
      <c r="B21" s="87" t="s">
        <v>128</v>
      </c>
      <c r="C21" s="88">
        <v>12500</v>
      </c>
      <c r="D21" s="88">
        <v>25000</v>
      </c>
      <c r="E21" s="2"/>
      <c r="F21" s="2"/>
      <c r="G21" s="2"/>
      <c r="H21" s="2"/>
      <c r="I21" s="2"/>
    </row>
    <row r="22" spans="2:14" ht="18">
      <c r="B22" s="87" t="s">
        <v>127</v>
      </c>
      <c r="C22" s="88">
        <v>0</v>
      </c>
      <c r="D22" s="88">
        <v>0</v>
      </c>
      <c r="E22" s="2"/>
      <c r="F22" s="2"/>
      <c r="G22" s="2"/>
      <c r="H22" s="2"/>
      <c r="I22" s="2"/>
    </row>
    <row r="23" spans="2:14" ht="18">
      <c r="B23" s="87" t="s">
        <v>18</v>
      </c>
      <c r="C23" s="88">
        <v>0</v>
      </c>
      <c r="D23" s="88">
        <v>0</v>
      </c>
      <c r="E23" s="2"/>
      <c r="F23" s="2"/>
      <c r="G23" s="2"/>
      <c r="H23" s="2"/>
      <c r="I23" s="2"/>
    </row>
    <row r="24" spans="2:14" ht="18">
      <c r="B24" s="87" t="s">
        <v>19</v>
      </c>
      <c r="C24" s="88">
        <v>0</v>
      </c>
      <c r="D24" s="88">
        <v>0</v>
      </c>
      <c r="E24" s="2"/>
      <c r="F24" s="2"/>
      <c r="G24" s="2"/>
      <c r="H24" s="2"/>
      <c r="I24" s="2"/>
    </row>
    <row r="25" spans="2:14" ht="18">
      <c r="B25" s="87" t="s">
        <v>20</v>
      </c>
      <c r="C25" s="88">
        <v>0</v>
      </c>
      <c r="D25" s="88">
        <v>0</v>
      </c>
      <c r="E25" s="2"/>
      <c r="F25" s="2"/>
      <c r="G25" s="2"/>
      <c r="H25" s="2"/>
      <c r="I25" s="2"/>
    </row>
    <row r="26" spans="2:14" ht="18">
      <c r="B26" s="89" t="s">
        <v>37</v>
      </c>
      <c r="C26" s="90">
        <f>SUM(C20:C25)</f>
        <v>147500</v>
      </c>
      <c r="D26" s="90">
        <f>SUM(D20:D25)</f>
        <v>310000</v>
      </c>
      <c r="E26" s="2"/>
      <c r="F26" s="2"/>
      <c r="G26" s="2"/>
      <c r="H26" s="2"/>
      <c r="I26" s="2"/>
    </row>
    <row r="27" spans="2:14">
      <c r="J27" s="2"/>
      <c r="K27" s="2"/>
      <c r="L27" s="2"/>
      <c r="M27" s="2"/>
      <c r="N27" s="2"/>
    </row>
    <row r="28" spans="2:14" ht="36">
      <c r="B28" s="92" t="s">
        <v>66</v>
      </c>
      <c r="C28" s="93">
        <v>5000</v>
      </c>
      <c r="D28" s="91" t="s">
        <v>146</v>
      </c>
      <c r="E28" s="2"/>
      <c r="F28" s="2"/>
      <c r="G28" s="2"/>
      <c r="H28" s="2"/>
      <c r="I28" s="2"/>
    </row>
    <row r="29" spans="2:14">
      <c r="J29" s="2"/>
      <c r="K29" s="2"/>
      <c r="L29" s="2"/>
      <c r="M29" s="2"/>
      <c r="N29" s="2"/>
    </row>
    <row r="30" spans="2:14" s="2" customFormat="1" ht="27.95" customHeight="1">
      <c r="B30" s="84" t="s">
        <v>122</v>
      </c>
      <c r="C30" s="19"/>
      <c r="D30" s="19"/>
      <c r="F30" s="33"/>
    </row>
    <row r="31" spans="2:14" s="15" customFormat="1" ht="17.100000000000001" customHeight="1">
      <c r="B31" s="299" t="s">
        <v>147</v>
      </c>
      <c r="C31" s="299"/>
      <c r="D31" s="299"/>
      <c r="E31" s="301" t="s">
        <v>67</v>
      </c>
      <c r="F31" s="33"/>
      <c r="J31" s="2"/>
      <c r="K31" s="2"/>
      <c r="L31" s="2"/>
      <c r="M31" s="2"/>
      <c r="N31" s="2"/>
    </row>
    <row r="32" spans="2:14" s="15" customFormat="1" ht="17.100000000000001" customHeight="1">
      <c r="B32" s="299"/>
      <c r="C32" s="299"/>
      <c r="D32" s="299"/>
      <c r="E32" s="301"/>
      <c r="F32" s="33"/>
      <c r="J32" s="2"/>
      <c r="K32" s="2"/>
      <c r="L32" s="2"/>
      <c r="M32" s="2"/>
      <c r="N32" s="2"/>
    </row>
    <row r="33" spans="2:14" s="15" customFormat="1" ht="42.95" customHeight="1">
      <c r="B33" s="300"/>
      <c r="C33" s="300"/>
      <c r="D33" s="300"/>
      <c r="J33" s="2"/>
      <c r="K33" s="2"/>
      <c r="L33" s="2"/>
      <c r="M33" s="2"/>
      <c r="N33" s="2"/>
    </row>
    <row r="34" spans="2:14" s="15" customFormat="1">
      <c r="B34" s="94" t="s">
        <v>0</v>
      </c>
      <c r="C34" s="95" t="s">
        <v>135</v>
      </c>
      <c r="D34" s="96"/>
      <c r="E34" s="96"/>
      <c r="F34" s="97"/>
      <c r="G34" s="97"/>
      <c r="J34" s="2"/>
      <c r="K34" s="2"/>
      <c r="L34" s="2"/>
      <c r="M34" s="2"/>
      <c r="N34" s="2"/>
    </row>
    <row r="35" spans="2:14" s="15" customFormat="1">
      <c r="B35" s="98" t="s">
        <v>68</v>
      </c>
      <c r="C35" s="99" t="s">
        <v>136</v>
      </c>
      <c r="D35" s="100"/>
      <c r="E35" s="101"/>
      <c r="F35" s="97"/>
      <c r="G35" s="97"/>
      <c r="J35" s="2"/>
      <c r="K35" s="2"/>
      <c r="L35" s="2"/>
      <c r="M35" s="2"/>
      <c r="N35" s="2"/>
    </row>
    <row r="36" spans="2:14" s="15" customFormat="1">
      <c r="B36" s="98" t="s">
        <v>1</v>
      </c>
      <c r="C36" s="99" t="s">
        <v>137</v>
      </c>
      <c r="D36" s="102"/>
      <c r="E36" s="101"/>
      <c r="F36" s="97"/>
      <c r="G36" s="97"/>
      <c r="J36" s="2"/>
      <c r="K36" s="2"/>
      <c r="L36" s="2"/>
      <c r="M36" s="2"/>
      <c r="N36" s="2"/>
    </row>
    <row r="37" spans="2:14" s="15" customFormat="1">
      <c r="B37" s="103" t="s">
        <v>69</v>
      </c>
      <c r="C37" s="104" t="s">
        <v>138</v>
      </c>
      <c r="D37" s="105"/>
      <c r="E37" s="106"/>
      <c r="F37" s="97"/>
      <c r="G37" s="97"/>
      <c r="J37" s="2"/>
      <c r="K37" s="2"/>
      <c r="L37" s="2"/>
      <c r="M37" s="2"/>
      <c r="N37" s="2"/>
    </row>
    <row r="38" spans="2:14" s="2" customFormat="1"/>
    <row r="39" spans="2:14" s="15" customFormat="1" ht="18">
      <c r="B39" s="107" t="s">
        <v>37</v>
      </c>
      <c r="C39" s="108">
        <f>SUM(C41:C190)</f>
        <v>115530.43600000002</v>
      </c>
      <c r="D39" s="108">
        <f>SUM(D41:D190)</f>
        <v>242176.12999999998</v>
      </c>
      <c r="E39" s="109"/>
    </row>
    <row r="40" spans="2:14" s="17" customFormat="1" ht="18" customHeight="1">
      <c r="B40" s="114" t="s">
        <v>24</v>
      </c>
      <c r="C40" s="114" t="s">
        <v>22</v>
      </c>
      <c r="D40" s="114" t="s">
        <v>21</v>
      </c>
      <c r="E40" s="114" t="s">
        <v>25</v>
      </c>
      <c r="F40" s="16"/>
    </row>
    <row r="41" spans="2:14" s="15" customFormat="1" ht="18">
      <c r="B41" s="110" t="s">
        <v>89</v>
      </c>
      <c r="C41" s="88">
        <v>54</v>
      </c>
      <c r="D41" s="88">
        <v>120</v>
      </c>
      <c r="E41" s="88" t="s">
        <v>0</v>
      </c>
      <c r="F41" s="18"/>
    </row>
    <row r="42" spans="2:14" s="15" customFormat="1" ht="18">
      <c r="B42" s="110" t="s">
        <v>3</v>
      </c>
      <c r="C42" s="88">
        <v>900</v>
      </c>
      <c r="D42" s="88">
        <v>1500</v>
      </c>
      <c r="E42" s="88" t="s">
        <v>1</v>
      </c>
      <c r="F42" s="18"/>
    </row>
    <row r="43" spans="2:14" s="15" customFormat="1" ht="18">
      <c r="B43" s="110" t="s">
        <v>139</v>
      </c>
      <c r="C43" s="88">
        <v>650</v>
      </c>
      <c r="D43" s="88">
        <v>1300</v>
      </c>
      <c r="E43" s="88" t="s">
        <v>0</v>
      </c>
      <c r="F43" s="18"/>
    </row>
    <row r="44" spans="2:14" s="15" customFormat="1" ht="18">
      <c r="B44" s="110" t="s">
        <v>4</v>
      </c>
      <c r="C44" s="88">
        <v>540</v>
      </c>
      <c r="D44" s="88">
        <v>1200</v>
      </c>
      <c r="E44" s="88" t="s">
        <v>0</v>
      </c>
      <c r="F44" s="18"/>
    </row>
    <row r="45" spans="2:14" s="15" customFormat="1" ht="18">
      <c r="B45" s="110" t="s">
        <v>5</v>
      </c>
      <c r="C45" s="88"/>
      <c r="D45" s="88"/>
      <c r="E45" s="88"/>
      <c r="F45" s="18"/>
    </row>
    <row r="46" spans="2:14" s="15" customFormat="1" ht="18">
      <c r="B46" s="111" t="s">
        <v>63</v>
      </c>
      <c r="C46" s="88">
        <v>1250</v>
      </c>
      <c r="D46" s="88">
        <v>2500</v>
      </c>
      <c r="E46" s="88" t="s">
        <v>68</v>
      </c>
      <c r="F46" s="18"/>
    </row>
    <row r="47" spans="2:14" s="15" customFormat="1" ht="18">
      <c r="B47" s="111" t="s">
        <v>116</v>
      </c>
      <c r="C47" s="88">
        <v>540</v>
      </c>
      <c r="D47" s="88">
        <v>1200</v>
      </c>
      <c r="E47" s="88" t="s">
        <v>0</v>
      </c>
      <c r="F47" s="18"/>
    </row>
    <row r="48" spans="2:14" s="15" customFormat="1" ht="18">
      <c r="B48" s="111" t="s">
        <v>90</v>
      </c>
      <c r="C48" s="88">
        <v>0</v>
      </c>
      <c r="D48" s="88">
        <v>3000</v>
      </c>
      <c r="E48" s="88" t="s">
        <v>1</v>
      </c>
      <c r="F48" s="18"/>
    </row>
    <row r="49" spans="2:6" s="15" customFormat="1" ht="18">
      <c r="B49" s="112" t="s">
        <v>91</v>
      </c>
      <c r="C49" s="88">
        <v>750</v>
      </c>
      <c r="D49" s="88">
        <v>1500</v>
      </c>
      <c r="E49" s="88" t="s">
        <v>1</v>
      </c>
      <c r="F49" s="18"/>
    </row>
    <row r="50" spans="2:6" s="15" customFormat="1" ht="18">
      <c r="B50" s="111" t="s">
        <v>117</v>
      </c>
      <c r="C50" s="88">
        <v>1350</v>
      </c>
      <c r="D50" s="88">
        <v>3000</v>
      </c>
      <c r="E50" s="88" t="s">
        <v>1</v>
      </c>
      <c r="F50" s="18"/>
    </row>
    <row r="51" spans="2:6" s="15" customFormat="1" ht="18">
      <c r="B51" s="110" t="s">
        <v>92</v>
      </c>
      <c r="C51" s="88">
        <v>19200</v>
      </c>
      <c r="D51" s="88">
        <v>32000</v>
      </c>
      <c r="E51" s="88" t="s">
        <v>0</v>
      </c>
      <c r="F51" s="18"/>
    </row>
    <row r="52" spans="2:6" s="15" customFormat="1" ht="18">
      <c r="B52" s="110" t="s">
        <v>6</v>
      </c>
      <c r="C52" s="88"/>
      <c r="D52" s="88"/>
      <c r="E52" s="88"/>
      <c r="F52" s="18"/>
    </row>
    <row r="53" spans="2:6" s="15" customFormat="1" ht="18">
      <c r="B53" s="111" t="s">
        <v>93</v>
      </c>
      <c r="C53" s="88">
        <v>3000</v>
      </c>
      <c r="D53" s="88">
        <v>4500</v>
      </c>
      <c r="E53" s="88" t="s">
        <v>68</v>
      </c>
      <c r="F53" s="18"/>
    </row>
    <row r="54" spans="2:6" s="15" customFormat="1" ht="18">
      <c r="B54" s="111" t="s">
        <v>94</v>
      </c>
      <c r="C54" s="88">
        <v>1050</v>
      </c>
      <c r="D54" s="88">
        <v>2100</v>
      </c>
      <c r="E54" s="88" t="s">
        <v>1</v>
      </c>
      <c r="F54" s="18"/>
    </row>
    <row r="55" spans="2:6" s="15" customFormat="1" ht="18">
      <c r="B55" s="111" t="s">
        <v>95</v>
      </c>
      <c r="C55" s="88">
        <v>810</v>
      </c>
      <c r="D55" s="88">
        <v>1800</v>
      </c>
      <c r="E55" s="88" t="s">
        <v>69</v>
      </c>
      <c r="F55" s="18"/>
    </row>
    <row r="56" spans="2:6" s="15" customFormat="1" ht="18">
      <c r="B56" s="110" t="s">
        <v>7</v>
      </c>
      <c r="C56" s="88"/>
      <c r="D56" s="88"/>
      <c r="E56" s="88"/>
      <c r="F56" s="18"/>
    </row>
    <row r="57" spans="2:6" s="15" customFormat="1" ht="18">
      <c r="B57" s="111" t="s">
        <v>96</v>
      </c>
      <c r="C57" s="88">
        <v>22500</v>
      </c>
      <c r="D57" s="88">
        <v>50000</v>
      </c>
      <c r="E57" s="88" t="s">
        <v>0</v>
      </c>
      <c r="F57" s="18"/>
    </row>
    <row r="58" spans="2:6" s="15" customFormat="1" ht="18">
      <c r="B58" s="111" t="s">
        <v>97</v>
      </c>
      <c r="C58" s="88">
        <v>3744</v>
      </c>
      <c r="D58" s="88">
        <v>6240</v>
      </c>
      <c r="E58" s="88" t="s">
        <v>1</v>
      </c>
      <c r="F58" s="18"/>
    </row>
    <row r="59" spans="2:6" s="15" customFormat="1" ht="18">
      <c r="B59" s="111" t="s">
        <v>15</v>
      </c>
      <c r="C59" s="88">
        <v>5000</v>
      </c>
      <c r="D59" s="88">
        <v>10000</v>
      </c>
      <c r="E59" s="88" t="s">
        <v>68</v>
      </c>
      <c r="F59" s="18"/>
    </row>
    <row r="60" spans="2:6" s="15" customFormat="1" ht="18">
      <c r="B60" s="110" t="s">
        <v>8</v>
      </c>
      <c r="C60" s="88">
        <v>30875.760000000002</v>
      </c>
      <c r="D60" s="88">
        <v>68612.800000000003</v>
      </c>
      <c r="E60" s="88" t="s">
        <v>0</v>
      </c>
      <c r="F60" s="18"/>
    </row>
    <row r="61" spans="2:6" s="15" customFormat="1" ht="18">
      <c r="B61" s="110" t="s">
        <v>9</v>
      </c>
      <c r="C61" s="88">
        <v>600</v>
      </c>
      <c r="D61" s="88">
        <v>1000</v>
      </c>
      <c r="E61" s="88" t="s">
        <v>68</v>
      </c>
      <c r="F61" s="18"/>
    </row>
    <row r="62" spans="2:6" s="15" customFormat="1" ht="18">
      <c r="B62" s="110" t="s">
        <v>10</v>
      </c>
      <c r="C62" s="88">
        <v>500</v>
      </c>
      <c r="D62" s="88">
        <v>1000</v>
      </c>
      <c r="E62" s="88" t="s">
        <v>68</v>
      </c>
      <c r="F62" s="18"/>
    </row>
    <row r="63" spans="2:6" s="15" customFormat="1" ht="18">
      <c r="B63" s="110" t="s">
        <v>11</v>
      </c>
      <c r="C63" s="88"/>
      <c r="D63" s="88"/>
      <c r="E63" s="88"/>
      <c r="F63" s="18"/>
    </row>
    <row r="64" spans="2:6" s="15" customFormat="1" ht="18">
      <c r="B64" s="111" t="s">
        <v>98</v>
      </c>
      <c r="C64" s="88">
        <v>108</v>
      </c>
      <c r="D64" s="88">
        <v>180</v>
      </c>
      <c r="E64" s="88" t="s">
        <v>69</v>
      </c>
      <c r="F64" s="18"/>
    </row>
    <row r="65" spans="2:6" s="15" customFormat="1" ht="18">
      <c r="B65" s="111" t="s">
        <v>99</v>
      </c>
      <c r="C65" s="88">
        <v>96</v>
      </c>
      <c r="D65" s="88">
        <v>192</v>
      </c>
      <c r="E65" s="88" t="s">
        <v>69</v>
      </c>
      <c r="F65" s="18"/>
    </row>
    <row r="66" spans="2:6" s="15" customFormat="1" ht="18">
      <c r="B66" s="110" t="s">
        <v>12</v>
      </c>
      <c r="C66" s="88"/>
      <c r="D66" s="88"/>
      <c r="E66" s="88"/>
      <c r="F66" s="18"/>
    </row>
    <row r="67" spans="2:6" s="15" customFormat="1" ht="18">
      <c r="B67" s="111" t="s">
        <v>100</v>
      </c>
      <c r="C67" s="88">
        <v>900</v>
      </c>
      <c r="D67" s="88">
        <v>1500</v>
      </c>
      <c r="E67" s="88" t="s">
        <v>0</v>
      </c>
      <c r="F67" s="18"/>
    </row>
    <row r="68" spans="2:6" s="15" customFormat="1" ht="18">
      <c r="B68" s="111" t="s">
        <v>101</v>
      </c>
      <c r="C68" s="88">
        <v>243.98500000000001</v>
      </c>
      <c r="D68" s="88">
        <v>487.97</v>
      </c>
      <c r="E68" s="88" t="s">
        <v>0</v>
      </c>
      <c r="F68" s="18"/>
    </row>
    <row r="69" spans="2:6" s="15" customFormat="1" ht="18">
      <c r="B69" s="111" t="s">
        <v>102</v>
      </c>
      <c r="C69" s="88">
        <v>534.6</v>
      </c>
      <c r="D69" s="88">
        <v>1188</v>
      </c>
      <c r="E69" s="88" t="s">
        <v>0</v>
      </c>
      <c r="F69" s="18"/>
    </row>
    <row r="70" spans="2:6" s="15" customFormat="1" ht="18">
      <c r="B70" s="111" t="s">
        <v>103</v>
      </c>
      <c r="C70" s="88">
        <v>270</v>
      </c>
      <c r="D70" s="88">
        <v>540</v>
      </c>
      <c r="E70" s="88" t="s">
        <v>0</v>
      </c>
      <c r="F70" s="18"/>
    </row>
    <row r="71" spans="2:6" s="15" customFormat="1" ht="18">
      <c r="B71" s="111" t="s">
        <v>104</v>
      </c>
      <c r="C71" s="88">
        <v>1620</v>
      </c>
      <c r="D71" s="88">
        <v>3600</v>
      </c>
      <c r="E71" s="88" t="s">
        <v>0</v>
      </c>
      <c r="F71" s="18"/>
    </row>
    <row r="72" spans="2:6" s="15" customFormat="1" ht="18">
      <c r="B72" s="111" t="s">
        <v>105</v>
      </c>
      <c r="C72" s="88">
        <v>846.36599999999987</v>
      </c>
      <c r="D72" s="88">
        <v>1410.61</v>
      </c>
      <c r="E72" s="88" t="s">
        <v>68</v>
      </c>
      <c r="F72" s="18"/>
    </row>
    <row r="73" spans="2:6" s="15" customFormat="1" ht="18">
      <c r="B73" s="111" t="s">
        <v>106</v>
      </c>
      <c r="C73" s="88">
        <v>1142.125</v>
      </c>
      <c r="D73" s="88">
        <v>2284.25</v>
      </c>
      <c r="E73" s="88" t="s">
        <v>1</v>
      </c>
      <c r="F73" s="18"/>
    </row>
    <row r="74" spans="2:6" s="15" customFormat="1" ht="18">
      <c r="B74" s="111" t="s">
        <v>118</v>
      </c>
      <c r="C74" s="88">
        <v>1000</v>
      </c>
      <c r="D74" s="88">
        <v>2552.5</v>
      </c>
      <c r="E74" s="88" t="s">
        <v>68</v>
      </c>
      <c r="F74" s="18"/>
    </row>
    <row r="75" spans="2:6" s="15" customFormat="1" ht="18">
      <c r="B75" s="110" t="s">
        <v>13</v>
      </c>
      <c r="C75" s="88"/>
      <c r="D75" s="88"/>
      <c r="E75" s="88"/>
      <c r="F75" s="18"/>
    </row>
    <row r="76" spans="2:6" s="15" customFormat="1" ht="18">
      <c r="B76" s="111" t="s">
        <v>64</v>
      </c>
      <c r="C76" s="88">
        <v>270</v>
      </c>
      <c r="D76" s="88">
        <v>600</v>
      </c>
      <c r="E76" s="88" t="s">
        <v>0</v>
      </c>
      <c r="F76" s="18"/>
    </row>
    <row r="77" spans="2:6" s="15" customFormat="1" ht="18">
      <c r="B77" s="111" t="s">
        <v>119</v>
      </c>
      <c r="C77" s="88">
        <v>1080</v>
      </c>
      <c r="D77" s="88">
        <v>1800</v>
      </c>
      <c r="E77" s="88" t="s">
        <v>0</v>
      </c>
      <c r="F77" s="18"/>
    </row>
    <row r="78" spans="2:6" s="15" customFormat="1" ht="18">
      <c r="B78" s="111" t="s">
        <v>14</v>
      </c>
      <c r="C78" s="88"/>
      <c r="D78" s="88"/>
      <c r="E78" s="88"/>
      <c r="F78" s="18"/>
    </row>
    <row r="79" spans="2:6" s="15" customFormat="1" ht="18">
      <c r="B79" s="111" t="s">
        <v>107</v>
      </c>
      <c r="C79" s="88">
        <v>1800</v>
      </c>
      <c r="D79" s="88">
        <v>4000</v>
      </c>
      <c r="E79" s="88" t="s">
        <v>1</v>
      </c>
      <c r="F79" s="18"/>
    </row>
    <row r="80" spans="2:6" s="15" customFormat="1" ht="18">
      <c r="B80" s="111" t="s">
        <v>108</v>
      </c>
      <c r="C80" s="88">
        <v>960</v>
      </c>
      <c r="D80" s="88">
        <v>1600</v>
      </c>
      <c r="E80" s="88" t="s">
        <v>1</v>
      </c>
      <c r="F80" s="18"/>
    </row>
    <row r="81" spans="2:6" s="15" customFormat="1" ht="18">
      <c r="B81" s="111" t="s">
        <v>109</v>
      </c>
      <c r="C81" s="88">
        <v>700</v>
      </c>
      <c r="D81" s="88">
        <v>1400</v>
      </c>
      <c r="E81" s="88" t="s">
        <v>1</v>
      </c>
      <c r="F81" s="18"/>
    </row>
    <row r="82" spans="2:6" s="15" customFormat="1" ht="18">
      <c r="B82" s="111" t="s">
        <v>110</v>
      </c>
      <c r="C82" s="88">
        <v>225</v>
      </c>
      <c r="D82" s="88">
        <v>500</v>
      </c>
      <c r="E82" s="88" t="s">
        <v>1</v>
      </c>
      <c r="F82" s="18"/>
    </row>
    <row r="83" spans="2:6" s="15" customFormat="1" ht="18">
      <c r="B83" s="110" t="s">
        <v>111</v>
      </c>
      <c r="C83" s="88"/>
      <c r="D83" s="88"/>
      <c r="E83" s="88"/>
      <c r="F83" s="18"/>
    </row>
    <row r="84" spans="2:6" s="15" customFormat="1" ht="18">
      <c r="B84" s="111" t="s">
        <v>112</v>
      </c>
      <c r="C84" s="88">
        <v>1290.6000000000001</v>
      </c>
      <c r="D84" s="88">
        <v>2868</v>
      </c>
      <c r="E84" s="88" t="s">
        <v>68</v>
      </c>
      <c r="F84" s="18"/>
    </row>
    <row r="85" spans="2:6" s="15" customFormat="1" ht="18">
      <c r="B85" s="111" t="s">
        <v>113</v>
      </c>
      <c r="C85" s="88">
        <v>1800</v>
      </c>
      <c r="D85" s="88">
        <v>3000</v>
      </c>
      <c r="E85" s="88" t="s">
        <v>0</v>
      </c>
      <c r="F85" s="18"/>
    </row>
    <row r="86" spans="2:6" s="15" customFormat="1" ht="18">
      <c r="B86" s="111" t="s">
        <v>114</v>
      </c>
      <c r="C86" s="88">
        <v>6250</v>
      </c>
      <c r="D86" s="88">
        <f>17500</f>
        <v>17500</v>
      </c>
      <c r="E86" s="88" t="s">
        <v>68</v>
      </c>
      <c r="F86" s="18"/>
    </row>
    <row r="87" spans="2:6" s="15" customFormat="1" ht="18">
      <c r="B87" s="111" t="s">
        <v>115</v>
      </c>
      <c r="C87" s="88">
        <v>1080</v>
      </c>
      <c r="D87" s="88">
        <v>2400</v>
      </c>
      <c r="E87" s="88" t="s">
        <v>0</v>
      </c>
      <c r="F87" s="18"/>
    </row>
    <row r="88" spans="2:6" s="15" customFormat="1" ht="18">
      <c r="B88" s="113"/>
      <c r="C88" s="88"/>
      <c r="D88" s="88"/>
      <c r="E88" s="88"/>
      <c r="F88" s="18"/>
    </row>
    <row r="89" spans="2:6" s="15" customFormat="1" ht="18">
      <c r="B89" s="113"/>
      <c r="C89" s="88"/>
      <c r="D89" s="88"/>
      <c r="E89" s="88"/>
      <c r="F89" s="18"/>
    </row>
    <row r="90" spans="2:6" s="15" customFormat="1" ht="18">
      <c r="B90" s="113"/>
      <c r="C90" s="88"/>
      <c r="D90" s="88"/>
      <c r="E90" s="88"/>
      <c r="F90" s="18"/>
    </row>
    <row r="91" spans="2:6" s="15" customFormat="1" ht="18">
      <c r="B91" s="113"/>
      <c r="C91" s="88"/>
      <c r="D91" s="88"/>
      <c r="E91" s="88"/>
      <c r="F91" s="18"/>
    </row>
    <row r="92" spans="2:6" s="15" customFormat="1" ht="18">
      <c r="B92" s="113"/>
      <c r="C92" s="88"/>
      <c r="D92" s="88"/>
      <c r="E92" s="88"/>
      <c r="F92" s="18"/>
    </row>
    <row r="93" spans="2:6" s="15" customFormat="1" ht="18">
      <c r="B93" s="113"/>
      <c r="C93" s="88"/>
      <c r="D93" s="88"/>
      <c r="E93" s="88"/>
      <c r="F93" s="18"/>
    </row>
    <row r="94" spans="2:6" s="15" customFormat="1" ht="18">
      <c r="B94" s="113"/>
      <c r="C94" s="88"/>
      <c r="D94" s="88"/>
      <c r="E94" s="88"/>
      <c r="F94" s="18"/>
    </row>
    <row r="95" spans="2:6" s="15" customFormat="1" ht="18">
      <c r="B95" s="113"/>
      <c r="C95" s="88"/>
      <c r="D95" s="88"/>
      <c r="E95" s="88"/>
      <c r="F95" s="18"/>
    </row>
    <row r="96" spans="2:6" s="15" customFormat="1" ht="18">
      <c r="B96" s="113"/>
      <c r="C96" s="88"/>
      <c r="D96" s="88"/>
      <c r="E96" s="88"/>
      <c r="F96" s="18"/>
    </row>
    <row r="97" spans="2:6" s="15" customFormat="1" ht="18">
      <c r="B97" s="113"/>
      <c r="C97" s="88"/>
      <c r="D97" s="88"/>
      <c r="E97" s="88"/>
      <c r="F97" s="18"/>
    </row>
    <row r="98" spans="2:6" s="15" customFormat="1" ht="18">
      <c r="B98" s="113"/>
      <c r="C98" s="88"/>
      <c r="D98" s="88"/>
      <c r="E98" s="88"/>
      <c r="F98" s="18"/>
    </row>
    <row r="99" spans="2:6" s="15" customFormat="1" ht="18">
      <c r="B99" s="113"/>
      <c r="C99" s="88"/>
      <c r="D99" s="88"/>
      <c r="E99" s="88"/>
      <c r="F99" s="18"/>
    </row>
    <row r="100" spans="2:6" s="15" customFormat="1" ht="18">
      <c r="B100" s="113"/>
      <c r="C100" s="88"/>
      <c r="D100" s="88"/>
      <c r="E100" s="88"/>
      <c r="F100" s="18"/>
    </row>
    <row r="101" spans="2:6" s="15" customFormat="1" ht="18">
      <c r="B101" s="113"/>
      <c r="C101" s="88"/>
      <c r="D101" s="88"/>
      <c r="E101" s="88"/>
      <c r="F101" s="18"/>
    </row>
    <row r="102" spans="2:6" s="15" customFormat="1" ht="18">
      <c r="B102" s="113"/>
      <c r="C102" s="88"/>
      <c r="D102" s="88"/>
      <c r="E102" s="88"/>
      <c r="F102" s="18"/>
    </row>
    <row r="103" spans="2:6" s="15" customFormat="1" ht="18">
      <c r="B103" s="113"/>
      <c r="C103" s="88"/>
      <c r="D103" s="88"/>
      <c r="E103" s="88"/>
      <c r="F103" s="18"/>
    </row>
    <row r="104" spans="2:6" s="15" customFormat="1" ht="18">
      <c r="B104" s="113"/>
      <c r="C104" s="88"/>
      <c r="D104" s="88"/>
      <c r="E104" s="88"/>
      <c r="F104" s="18"/>
    </row>
    <row r="105" spans="2:6" s="15" customFormat="1" ht="18">
      <c r="B105" s="113"/>
      <c r="C105" s="88"/>
      <c r="D105" s="88"/>
      <c r="E105" s="88"/>
      <c r="F105" s="18"/>
    </row>
    <row r="106" spans="2:6" s="15" customFormat="1" ht="18">
      <c r="B106" s="113"/>
      <c r="C106" s="88"/>
      <c r="D106" s="88"/>
      <c r="E106" s="88"/>
      <c r="F106" s="18"/>
    </row>
    <row r="107" spans="2:6" s="15" customFormat="1" ht="18">
      <c r="B107" s="113"/>
      <c r="C107" s="88"/>
      <c r="D107" s="88"/>
      <c r="E107" s="88"/>
      <c r="F107" s="18"/>
    </row>
    <row r="108" spans="2:6" s="15" customFormat="1" ht="18">
      <c r="B108" s="113"/>
      <c r="C108" s="88"/>
      <c r="D108" s="88"/>
      <c r="E108" s="88"/>
      <c r="F108" s="18"/>
    </row>
    <row r="109" spans="2:6" s="15" customFormat="1" ht="18">
      <c r="B109" s="113"/>
      <c r="C109" s="88"/>
      <c r="D109" s="88"/>
      <c r="E109" s="88"/>
      <c r="F109" s="18"/>
    </row>
    <row r="110" spans="2:6" s="15" customFormat="1" ht="18">
      <c r="B110" s="113"/>
      <c r="C110" s="88"/>
      <c r="D110" s="88"/>
      <c r="E110" s="88"/>
      <c r="F110" s="18"/>
    </row>
    <row r="111" spans="2:6" s="15" customFormat="1" ht="18">
      <c r="B111" s="113"/>
      <c r="C111" s="88"/>
      <c r="D111" s="88"/>
      <c r="E111" s="88"/>
      <c r="F111" s="18"/>
    </row>
    <row r="112" spans="2:6" s="15" customFormat="1" ht="18">
      <c r="B112" s="113"/>
      <c r="C112" s="88"/>
      <c r="D112" s="88"/>
      <c r="E112" s="88"/>
      <c r="F112" s="18"/>
    </row>
    <row r="113" spans="2:6" s="15" customFormat="1" ht="18">
      <c r="B113" s="113"/>
      <c r="C113" s="88"/>
      <c r="D113" s="88"/>
      <c r="E113" s="88"/>
      <c r="F113" s="18"/>
    </row>
    <row r="114" spans="2:6" s="15" customFormat="1" ht="18">
      <c r="B114" s="113"/>
      <c r="C114" s="88"/>
      <c r="D114" s="88"/>
      <c r="E114" s="88"/>
      <c r="F114" s="18"/>
    </row>
    <row r="115" spans="2:6" s="15" customFormat="1" ht="18">
      <c r="B115" s="113"/>
      <c r="C115" s="88"/>
      <c r="D115" s="88"/>
      <c r="E115" s="88"/>
      <c r="F115" s="18"/>
    </row>
    <row r="116" spans="2:6" s="15" customFormat="1" ht="18">
      <c r="B116" s="113"/>
      <c r="C116" s="88"/>
      <c r="D116" s="88"/>
      <c r="E116" s="88"/>
      <c r="F116" s="18"/>
    </row>
    <row r="117" spans="2:6" s="15" customFormat="1" ht="18">
      <c r="B117" s="113"/>
      <c r="C117" s="88"/>
      <c r="D117" s="88"/>
      <c r="E117" s="88"/>
      <c r="F117" s="18"/>
    </row>
    <row r="118" spans="2:6" s="15" customFormat="1" ht="18">
      <c r="B118" s="113"/>
      <c r="C118" s="88"/>
      <c r="D118" s="88"/>
      <c r="E118" s="88"/>
      <c r="F118" s="18"/>
    </row>
    <row r="119" spans="2:6" s="15" customFormat="1" ht="18">
      <c r="B119" s="113"/>
      <c r="C119" s="88"/>
      <c r="D119" s="88"/>
      <c r="E119" s="88"/>
      <c r="F119" s="18"/>
    </row>
    <row r="120" spans="2:6" s="15" customFormat="1" ht="18">
      <c r="B120" s="113"/>
      <c r="C120" s="88"/>
      <c r="D120" s="88"/>
      <c r="E120" s="88"/>
      <c r="F120" s="18"/>
    </row>
    <row r="121" spans="2:6" s="15" customFormat="1" ht="18">
      <c r="B121" s="113"/>
      <c r="C121" s="88"/>
      <c r="D121" s="88"/>
      <c r="E121" s="88"/>
      <c r="F121" s="18"/>
    </row>
    <row r="122" spans="2:6" s="15" customFormat="1" ht="18">
      <c r="B122" s="113"/>
      <c r="C122" s="88"/>
      <c r="D122" s="88"/>
      <c r="E122" s="88"/>
      <c r="F122" s="18"/>
    </row>
    <row r="123" spans="2:6" s="15" customFormat="1" ht="18">
      <c r="B123" s="113"/>
      <c r="C123" s="88"/>
      <c r="D123" s="88"/>
      <c r="E123" s="88"/>
      <c r="F123" s="18"/>
    </row>
    <row r="124" spans="2:6" s="15" customFormat="1" ht="18">
      <c r="B124" s="113"/>
      <c r="C124" s="88"/>
      <c r="D124" s="88"/>
      <c r="E124" s="88"/>
      <c r="F124" s="18"/>
    </row>
    <row r="125" spans="2:6" s="15" customFormat="1" ht="18">
      <c r="B125" s="113"/>
      <c r="C125" s="88"/>
      <c r="D125" s="88"/>
      <c r="E125" s="88"/>
      <c r="F125" s="18"/>
    </row>
    <row r="126" spans="2:6" s="15" customFormat="1" ht="18">
      <c r="B126" s="113"/>
      <c r="C126" s="88"/>
      <c r="D126" s="88"/>
      <c r="E126" s="88"/>
      <c r="F126" s="18"/>
    </row>
    <row r="127" spans="2:6" s="15" customFormat="1" ht="18">
      <c r="B127" s="113"/>
      <c r="C127" s="88"/>
      <c r="D127" s="88"/>
      <c r="E127" s="88"/>
      <c r="F127" s="18"/>
    </row>
    <row r="128" spans="2:6" s="15" customFormat="1" ht="18">
      <c r="B128" s="113"/>
      <c r="C128" s="88"/>
      <c r="D128" s="88"/>
      <c r="E128" s="88"/>
      <c r="F128" s="18"/>
    </row>
    <row r="129" spans="2:6" s="15" customFormat="1" ht="18">
      <c r="B129" s="113"/>
      <c r="C129" s="88"/>
      <c r="D129" s="88"/>
      <c r="E129" s="88"/>
      <c r="F129" s="18"/>
    </row>
    <row r="130" spans="2:6" s="15" customFormat="1" ht="18">
      <c r="B130" s="113"/>
      <c r="C130" s="88"/>
      <c r="D130" s="88"/>
      <c r="E130" s="88"/>
      <c r="F130" s="18"/>
    </row>
    <row r="131" spans="2:6" s="15" customFormat="1" ht="18">
      <c r="B131" s="113"/>
      <c r="C131" s="88"/>
      <c r="D131" s="88"/>
      <c r="E131" s="88"/>
      <c r="F131" s="18"/>
    </row>
    <row r="132" spans="2:6" s="15" customFormat="1" ht="18">
      <c r="B132" s="113"/>
      <c r="C132" s="88"/>
      <c r="D132" s="88"/>
      <c r="E132" s="88"/>
      <c r="F132" s="18"/>
    </row>
    <row r="133" spans="2:6" s="15" customFormat="1" ht="18">
      <c r="B133" s="113"/>
      <c r="C133" s="88"/>
      <c r="D133" s="88"/>
      <c r="E133" s="88"/>
      <c r="F133" s="18"/>
    </row>
    <row r="134" spans="2:6" s="15" customFormat="1" ht="18">
      <c r="B134" s="113"/>
      <c r="C134" s="88"/>
      <c r="D134" s="88"/>
      <c r="E134" s="88"/>
      <c r="F134" s="18"/>
    </row>
    <row r="135" spans="2:6" s="15" customFormat="1" ht="18">
      <c r="B135" s="113"/>
      <c r="C135" s="88"/>
      <c r="D135" s="88"/>
      <c r="E135" s="88"/>
      <c r="F135" s="18"/>
    </row>
    <row r="136" spans="2:6" s="15" customFormat="1" ht="18">
      <c r="B136" s="113"/>
      <c r="C136" s="88"/>
      <c r="D136" s="88"/>
      <c r="E136" s="88"/>
      <c r="F136" s="18"/>
    </row>
    <row r="137" spans="2:6" s="15" customFormat="1" ht="18">
      <c r="B137" s="113"/>
      <c r="C137" s="88"/>
      <c r="D137" s="88"/>
      <c r="E137" s="88"/>
      <c r="F137" s="18"/>
    </row>
    <row r="138" spans="2:6" s="15" customFormat="1" ht="18">
      <c r="B138" s="113"/>
      <c r="C138" s="88"/>
      <c r="D138" s="88"/>
      <c r="E138" s="88"/>
      <c r="F138" s="18"/>
    </row>
    <row r="139" spans="2:6" s="15" customFormat="1" ht="18">
      <c r="B139" s="113"/>
      <c r="C139" s="88"/>
      <c r="D139" s="88"/>
      <c r="E139" s="88"/>
      <c r="F139" s="18"/>
    </row>
    <row r="140" spans="2:6" s="15" customFormat="1" ht="18">
      <c r="B140" s="113"/>
      <c r="C140" s="88"/>
      <c r="D140" s="88"/>
      <c r="E140" s="88"/>
      <c r="F140" s="18"/>
    </row>
    <row r="141" spans="2:6" s="15" customFormat="1" ht="18">
      <c r="B141" s="113"/>
      <c r="C141" s="88"/>
      <c r="D141" s="88"/>
      <c r="E141" s="88"/>
      <c r="F141" s="18"/>
    </row>
    <row r="142" spans="2:6" s="15" customFormat="1" ht="18">
      <c r="B142" s="113"/>
      <c r="C142" s="88"/>
      <c r="D142" s="88"/>
      <c r="E142" s="88"/>
      <c r="F142" s="18"/>
    </row>
    <row r="143" spans="2:6" s="15" customFormat="1" ht="18">
      <c r="B143" s="113"/>
      <c r="C143" s="88"/>
      <c r="D143" s="88"/>
      <c r="E143" s="88"/>
      <c r="F143" s="18"/>
    </row>
    <row r="144" spans="2:6" s="15" customFormat="1" ht="18">
      <c r="B144" s="113"/>
      <c r="C144" s="88"/>
      <c r="D144" s="88"/>
      <c r="E144" s="88"/>
      <c r="F144" s="18"/>
    </row>
    <row r="145" spans="1:6" s="15" customFormat="1" ht="18">
      <c r="B145" s="113"/>
      <c r="C145" s="88"/>
      <c r="D145" s="88"/>
      <c r="E145" s="88"/>
      <c r="F145" s="18"/>
    </row>
    <row r="146" spans="1:6" s="15" customFormat="1" ht="18">
      <c r="B146" s="113"/>
      <c r="C146" s="88"/>
      <c r="D146" s="88"/>
      <c r="E146" s="88"/>
      <c r="F146" s="18"/>
    </row>
    <row r="147" spans="1:6" s="15" customFormat="1" ht="18">
      <c r="B147" s="113"/>
      <c r="C147" s="88"/>
      <c r="D147" s="88"/>
      <c r="E147" s="88"/>
      <c r="F147" s="18"/>
    </row>
    <row r="148" spans="1:6" s="15" customFormat="1" ht="18">
      <c r="B148" s="113"/>
      <c r="C148" s="88"/>
      <c r="D148" s="88"/>
      <c r="E148" s="88"/>
      <c r="F148" s="18"/>
    </row>
    <row r="149" spans="1:6" ht="18">
      <c r="A149" s="15"/>
      <c r="B149" s="113"/>
      <c r="C149" s="88"/>
      <c r="D149" s="88"/>
      <c r="E149" s="88"/>
      <c r="F149" s="18"/>
    </row>
    <row r="150" spans="1:6" ht="18">
      <c r="A150" s="15"/>
      <c r="B150" s="113"/>
      <c r="C150" s="88"/>
      <c r="D150" s="88"/>
      <c r="E150" s="88"/>
      <c r="F150" s="18"/>
    </row>
    <row r="151" spans="1:6" ht="18">
      <c r="A151" s="15"/>
      <c r="B151" s="113"/>
      <c r="C151" s="88"/>
      <c r="D151" s="88"/>
      <c r="E151" s="88"/>
      <c r="F151" s="18"/>
    </row>
    <row r="152" spans="1:6" ht="18">
      <c r="A152" s="15"/>
      <c r="B152" s="113"/>
      <c r="C152" s="88"/>
      <c r="D152" s="88"/>
      <c r="E152" s="88"/>
      <c r="F152" s="18"/>
    </row>
    <row r="153" spans="1:6" ht="18">
      <c r="A153" s="15"/>
      <c r="B153" s="113"/>
      <c r="C153" s="88"/>
      <c r="D153" s="88"/>
      <c r="E153" s="88"/>
      <c r="F153" s="18"/>
    </row>
    <row r="154" spans="1:6" ht="18">
      <c r="A154" s="15"/>
      <c r="B154" s="113"/>
      <c r="C154" s="88"/>
      <c r="D154" s="88"/>
      <c r="E154" s="88"/>
      <c r="F154" s="18"/>
    </row>
    <row r="155" spans="1:6" ht="18">
      <c r="A155" s="15"/>
      <c r="B155" s="113"/>
      <c r="C155" s="88"/>
      <c r="D155" s="88"/>
      <c r="E155" s="88"/>
      <c r="F155" s="18"/>
    </row>
    <row r="156" spans="1:6" ht="18">
      <c r="A156" s="15"/>
      <c r="B156" s="113"/>
      <c r="C156" s="88"/>
      <c r="D156" s="88"/>
      <c r="E156" s="88"/>
      <c r="F156" s="18"/>
    </row>
    <row r="157" spans="1:6" ht="18">
      <c r="A157" s="15"/>
      <c r="B157" s="113"/>
      <c r="C157" s="88"/>
      <c r="D157" s="88"/>
      <c r="E157" s="88"/>
      <c r="F157" s="18"/>
    </row>
    <row r="158" spans="1:6" ht="18">
      <c r="A158" s="15"/>
      <c r="B158" s="113"/>
      <c r="C158" s="88"/>
      <c r="D158" s="88"/>
      <c r="E158" s="88"/>
      <c r="F158" s="18"/>
    </row>
    <row r="159" spans="1:6" ht="18">
      <c r="A159" s="15"/>
      <c r="B159" s="113"/>
      <c r="C159" s="88"/>
      <c r="D159" s="88"/>
      <c r="E159" s="88"/>
      <c r="F159" s="18"/>
    </row>
    <row r="160" spans="1:6" ht="18">
      <c r="A160" s="15"/>
      <c r="B160" s="113"/>
      <c r="C160" s="88"/>
      <c r="D160" s="88"/>
      <c r="E160" s="88"/>
      <c r="F160" s="18"/>
    </row>
    <row r="161" spans="1:6" ht="18">
      <c r="A161" s="15"/>
      <c r="B161" s="113"/>
      <c r="C161" s="88"/>
      <c r="D161" s="88"/>
      <c r="E161" s="88"/>
      <c r="F161" s="18"/>
    </row>
    <row r="162" spans="1:6" ht="18">
      <c r="A162" s="15"/>
      <c r="B162" s="113"/>
      <c r="C162" s="88"/>
      <c r="D162" s="88"/>
      <c r="E162" s="88"/>
      <c r="F162" s="18"/>
    </row>
    <row r="163" spans="1:6" ht="18">
      <c r="A163" s="15"/>
      <c r="B163" s="113"/>
      <c r="C163" s="88"/>
      <c r="D163" s="88"/>
      <c r="E163" s="88"/>
      <c r="F163" s="18"/>
    </row>
    <row r="164" spans="1:6" ht="18">
      <c r="A164" s="15"/>
      <c r="B164" s="113"/>
      <c r="C164" s="88"/>
      <c r="D164" s="88"/>
      <c r="E164" s="88"/>
      <c r="F164" s="18"/>
    </row>
    <row r="165" spans="1:6" ht="18">
      <c r="A165" s="15"/>
      <c r="B165" s="113"/>
      <c r="C165" s="88"/>
      <c r="D165" s="88"/>
      <c r="E165" s="88"/>
      <c r="F165" s="18"/>
    </row>
    <row r="166" spans="1:6" ht="18">
      <c r="A166" s="15"/>
      <c r="B166" s="113"/>
      <c r="C166" s="88"/>
      <c r="D166" s="88"/>
      <c r="E166" s="88"/>
      <c r="F166" s="18"/>
    </row>
    <row r="167" spans="1:6" ht="18">
      <c r="A167" s="15"/>
      <c r="B167" s="113"/>
      <c r="C167" s="88"/>
      <c r="D167" s="88"/>
      <c r="E167" s="88"/>
      <c r="F167" s="18"/>
    </row>
    <row r="168" spans="1:6" ht="18">
      <c r="A168" s="15"/>
      <c r="B168" s="113"/>
      <c r="C168" s="88"/>
      <c r="D168" s="88"/>
      <c r="E168" s="88"/>
      <c r="F168" s="18"/>
    </row>
    <row r="169" spans="1:6" ht="18">
      <c r="A169" s="15"/>
      <c r="B169" s="113"/>
      <c r="C169" s="88"/>
      <c r="D169" s="88"/>
      <c r="E169" s="88"/>
      <c r="F169" s="18"/>
    </row>
    <row r="170" spans="1:6" ht="18">
      <c r="A170" s="15"/>
      <c r="B170" s="113"/>
      <c r="C170" s="88"/>
      <c r="D170" s="88"/>
      <c r="E170" s="88"/>
      <c r="F170" s="18"/>
    </row>
    <row r="171" spans="1:6" ht="18">
      <c r="A171" s="15"/>
      <c r="B171" s="113"/>
      <c r="C171" s="88"/>
      <c r="D171" s="88"/>
      <c r="E171" s="88"/>
      <c r="F171" s="18"/>
    </row>
    <row r="172" spans="1:6" ht="18">
      <c r="A172" s="15"/>
      <c r="B172" s="113"/>
      <c r="C172" s="88"/>
      <c r="D172" s="88"/>
      <c r="E172" s="88"/>
      <c r="F172" s="18"/>
    </row>
    <row r="173" spans="1:6" ht="18">
      <c r="A173" s="15"/>
      <c r="B173" s="113"/>
      <c r="C173" s="88"/>
      <c r="D173" s="88"/>
      <c r="E173" s="88"/>
      <c r="F173" s="18"/>
    </row>
    <row r="174" spans="1:6" ht="18">
      <c r="A174" s="15"/>
      <c r="B174" s="113"/>
      <c r="C174" s="88"/>
      <c r="D174" s="88"/>
      <c r="E174" s="88"/>
      <c r="F174" s="18"/>
    </row>
    <row r="175" spans="1:6" ht="18">
      <c r="A175" s="15"/>
      <c r="B175" s="113"/>
      <c r="C175" s="88"/>
      <c r="D175" s="88"/>
      <c r="E175" s="88"/>
      <c r="F175" s="18"/>
    </row>
    <row r="176" spans="1:6" ht="18">
      <c r="A176" s="15"/>
      <c r="B176" s="113"/>
      <c r="C176" s="88"/>
      <c r="D176" s="88"/>
      <c r="E176" s="88"/>
      <c r="F176" s="18"/>
    </row>
    <row r="177" spans="1:6" ht="18">
      <c r="A177" s="15"/>
      <c r="B177" s="113"/>
      <c r="C177" s="88"/>
      <c r="D177" s="88"/>
      <c r="E177" s="88"/>
      <c r="F177" s="18"/>
    </row>
    <row r="178" spans="1:6" ht="18">
      <c r="A178" s="15"/>
      <c r="B178" s="113"/>
      <c r="C178" s="88"/>
      <c r="D178" s="88"/>
      <c r="E178" s="88"/>
      <c r="F178" s="18"/>
    </row>
    <row r="179" spans="1:6" ht="18">
      <c r="A179" s="15"/>
      <c r="B179" s="113"/>
      <c r="C179" s="88"/>
      <c r="D179" s="88"/>
      <c r="E179" s="88"/>
      <c r="F179" s="18"/>
    </row>
    <row r="180" spans="1:6" ht="18">
      <c r="A180" s="15"/>
      <c r="B180" s="113"/>
      <c r="C180" s="88"/>
      <c r="D180" s="88"/>
      <c r="E180" s="88"/>
      <c r="F180" s="18"/>
    </row>
    <row r="181" spans="1:6" ht="18">
      <c r="A181" s="15"/>
      <c r="B181" s="113"/>
      <c r="C181" s="88"/>
      <c r="D181" s="88"/>
      <c r="E181" s="88"/>
      <c r="F181" s="18"/>
    </row>
    <row r="182" spans="1:6" ht="18">
      <c r="A182" s="15"/>
      <c r="B182" s="113"/>
      <c r="C182" s="88"/>
      <c r="D182" s="88"/>
      <c r="E182" s="88"/>
      <c r="F182" s="18"/>
    </row>
    <row r="183" spans="1:6" ht="18">
      <c r="A183" s="15"/>
      <c r="B183" s="113"/>
      <c r="C183" s="88"/>
      <c r="D183" s="88"/>
      <c r="E183" s="88"/>
      <c r="F183" s="18"/>
    </row>
    <row r="184" spans="1:6" ht="18">
      <c r="A184" s="15"/>
      <c r="B184" s="113"/>
      <c r="C184" s="88"/>
      <c r="D184" s="88"/>
      <c r="E184" s="88"/>
      <c r="F184" s="18"/>
    </row>
    <row r="185" spans="1:6" ht="18">
      <c r="A185" s="15"/>
      <c r="B185" s="113"/>
      <c r="C185" s="88"/>
      <c r="D185" s="88"/>
      <c r="E185" s="88"/>
      <c r="F185" s="18"/>
    </row>
    <row r="186" spans="1:6" ht="18">
      <c r="A186" s="15"/>
      <c r="B186" s="113"/>
      <c r="C186" s="88"/>
      <c r="D186" s="88"/>
      <c r="E186" s="88"/>
      <c r="F186" s="18"/>
    </row>
    <row r="187" spans="1:6" ht="18">
      <c r="A187" s="15"/>
      <c r="B187" s="113"/>
      <c r="C187" s="88"/>
      <c r="D187" s="88"/>
      <c r="E187" s="88"/>
      <c r="F187" s="18"/>
    </row>
    <row r="188" spans="1:6" ht="18">
      <c r="A188" s="15"/>
      <c r="B188" s="113"/>
      <c r="C188" s="88"/>
      <c r="D188" s="88"/>
      <c r="E188" s="88"/>
      <c r="F188" s="18"/>
    </row>
    <row r="189" spans="1:6" ht="18">
      <c r="A189" s="15"/>
      <c r="B189" s="113"/>
      <c r="C189" s="88"/>
      <c r="D189" s="88"/>
      <c r="E189" s="88"/>
      <c r="F189" s="18"/>
    </row>
    <row r="190" spans="1:6" ht="18">
      <c r="A190" s="15"/>
      <c r="B190" s="113"/>
      <c r="C190" s="88"/>
      <c r="D190" s="88"/>
      <c r="E190" s="88"/>
      <c r="F190" s="18"/>
    </row>
    <row r="191" spans="1:6" s="23" customFormat="1" ht="9" customHeight="1">
      <c r="B191" s="24"/>
      <c r="C191" s="24"/>
      <c r="D191" s="25"/>
      <c r="E191" s="24"/>
    </row>
    <row r="192" spans="1:6" ht="48.75" customHeight="1">
      <c r="B192" s="297" t="s">
        <v>152</v>
      </c>
      <c r="C192" s="298"/>
      <c r="D192" s="298"/>
      <c r="E192" s="298"/>
    </row>
  </sheetData>
  <sheetProtection formatCells="0" sort="0" autoFilter="0"/>
  <autoFilter ref="B40:E190" xr:uid="{2386083C-4043-BC43-A3C1-271ABA52A058}"/>
  <mergeCells count="10">
    <mergeCell ref="B192:E192"/>
    <mergeCell ref="B31:D33"/>
    <mergeCell ref="E31:E32"/>
    <mergeCell ref="B12:E12"/>
    <mergeCell ref="B3:D4"/>
    <mergeCell ref="B14:E14"/>
    <mergeCell ref="B13:E13"/>
    <mergeCell ref="B15:E15"/>
    <mergeCell ref="B18:E18"/>
    <mergeCell ref="B7:E7"/>
  </mergeCells>
  <dataValidations count="2">
    <dataValidation type="list" allowBlank="1" showInputMessage="1" showErrorMessage="1" sqref="E191 E193:E1048576" xr:uid="{ADE01806-1EA0-43A5-B18B-C6FD62B66BAC}">
      <formula1>$J$3:$J$30</formula1>
    </dataValidation>
    <dataValidation type="list" allowBlank="1" showInputMessage="1" showErrorMessage="1" sqref="E41:E190" xr:uid="{0D037A8B-7DE9-234A-94B7-0B845161C802}">
      <formula1>$B$34:$B$37</formula1>
    </dataValidation>
  </dataValidations>
  <hyperlinks>
    <hyperlink ref="E31:E32" location="'P&amp;L Analysis Modeling'!A1" display="'P&amp;L Analysis Modeling'!A1" xr:uid="{6051811D-14B7-DA4C-A7FC-662F7FA3B21D}"/>
    <hyperlink ref="B9" r:id="rId1" xr:uid="{5D04DDA6-B61B-A348-88BF-042EF6FA3743}"/>
  </hyperlinks>
  <pageMargins left="0.7" right="0.7" top="0.75" bottom="0.75" header="0.3" footer="0.3"/>
  <pageSetup scale="61" orientation="portrait" horizontalDpi="300" verticalDpi="300" r:id="rId2"/>
  <colBreaks count="1" manualBreakCount="1">
    <brk id="5" max="1048575" man="1"/>
  </colBreak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60FF6-3984-2542-B352-8BEC4B145D94}">
  <sheetPr>
    <pageSetUpPr fitToPage="1"/>
  </sheetPr>
  <dimension ref="A1:S1048576"/>
  <sheetViews>
    <sheetView showGridLines="0" tabSelected="1" zoomScale="90" zoomScaleNormal="90" workbookViewId="0">
      <selection activeCell="C2" sqref="C2"/>
    </sheetView>
  </sheetViews>
  <sheetFormatPr defaultColWidth="11" defaultRowHeight="15"/>
  <cols>
    <col min="1" max="1" width="2.125" style="5" customWidth="1"/>
    <col min="2" max="2" width="34.875" style="2" customWidth="1"/>
    <col min="3" max="3" width="17.125" style="2" customWidth="1"/>
    <col min="4" max="4" width="16.5" style="2" customWidth="1"/>
    <col min="5" max="5" width="18.875" style="2" customWidth="1"/>
    <col min="6" max="6" width="9.5" style="2" customWidth="1"/>
    <col min="7" max="7" width="22.125" style="2" customWidth="1"/>
    <col min="8" max="8" width="18.875" style="9" customWidth="1"/>
    <col min="9" max="9" width="18.875" style="3" customWidth="1"/>
    <col min="10" max="10" width="18.875" style="2" customWidth="1"/>
    <col min="11" max="11" width="18.875" style="4" customWidth="1"/>
    <col min="12" max="12" width="5.25" style="5" customWidth="1"/>
    <col min="13" max="13" width="29.875" style="5" customWidth="1"/>
    <col min="14" max="14" width="17.125" style="6" customWidth="1"/>
    <col min="15" max="15" width="10.125" style="47" customWidth="1"/>
    <col min="16" max="16" width="12" style="6" customWidth="1"/>
    <col min="17" max="17" width="17" style="5" customWidth="1"/>
    <col min="18" max="18" width="24.625" style="5" customWidth="1"/>
    <col min="19" max="19" width="13.5" style="5" customWidth="1"/>
    <col min="20" max="20" width="18.125" style="5" customWidth="1"/>
    <col min="21" max="16384" width="11" style="5"/>
  </cols>
  <sheetData>
    <row r="1" spans="1:17" ht="39" customHeight="1">
      <c r="A1" s="42"/>
      <c r="B1" s="119" t="s">
        <v>52</v>
      </c>
      <c r="G1" s="3"/>
      <c r="H1" s="2"/>
      <c r="I1" s="2"/>
      <c r="K1" s="11"/>
      <c r="L1" s="11"/>
      <c r="M1" s="11"/>
      <c r="N1" s="27"/>
      <c r="O1" s="6"/>
    </row>
    <row r="2" spans="1:17" ht="52.5" customHeight="1">
      <c r="B2" s="117" t="str">
        <f>'Enter Inputs'!B2</f>
        <v>Profitability Analysis Tool</v>
      </c>
      <c r="H2" s="2"/>
      <c r="I2" s="2"/>
      <c r="J2" s="3"/>
      <c r="K2" s="2"/>
      <c r="L2" s="2"/>
    </row>
    <row r="3" spans="1:17" ht="98.1" customHeight="1">
      <c r="B3" s="309" t="s">
        <v>148</v>
      </c>
      <c r="C3" s="309"/>
      <c r="D3" s="309"/>
      <c r="E3" s="309"/>
      <c r="F3" s="309"/>
      <c r="G3" s="309"/>
      <c r="H3" s="309"/>
      <c r="I3" s="309"/>
      <c r="J3" s="309"/>
      <c r="K3" s="309"/>
      <c r="L3" s="309"/>
      <c r="M3" s="46"/>
    </row>
    <row r="4" spans="1:17" ht="17.100000000000001" customHeight="1">
      <c r="B4" s="26"/>
      <c r="C4" s="26"/>
      <c r="D4" s="26"/>
      <c r="E4" s="26"/>
      <c r="F4" s="26"/>
      <c r="H4" s="2"/>
      <c r="I4" s="2"/>
      <c r="J4" s="40"/>
      <c r="K4" s="40"/>
      <c r="L4" s="40"/>
      <c r="M4" s="61" t="s">
        <v>150</v>
      </c>
    </row>
    <row r="5" spans="1:17" s="363" customFormat="1" ht="17.100000000000001" customHeight="1">
      <c r="B5" s="364" t="s">
        <v>153</v>
      </c>
      <c r="C5" s="365"/>
      <c r="D5" s="365"/>
      <c r="E5" s="365"/>
      <c r="F5" s="365"/>
      <c r="G5" s="365"/>
      <c r="H5" s="365"/>
      <c r="I5" s="365"/>
      <c r="J5" s="365"/>
      <c r="K5" s="365"/>
      <c r="L5" s="365"/>
      <c r="M5" s="365"/>
      <c r="N5" s="365"/>
      <c r="O5" s="366"/>
      <c r="P5" s="366"/>
    </row>
    <row r="6" spans="1:17" ht="15" customHeight="1">
      <c r="B6" s="26"/>
      <c r="C6" s="26"/>
      <c r="D6" s="26"/>
      <c r="E6" s="26"/>
      <c r="F6" s="26"/>
      <c r="H6" s="2"/>
      <c r="I6" s="2"/>
      <c r="J6" s="3"/>
      <c r="K6" s="2"/>
      <c r="L6" s="2"/>
    </row>
    <row r="7" spans="1:17" ht="25.5">
      <c r="B7" s="116" t="s">
        <v>40</v>
      </c>
      <c r="C7" s="115"/>
      <c r="D7" s="32"/>
      <c r="E7" s="32"/>
      <c r="F7" s="32"/>
      <c r="G7" s="32"/>
      <c r="H7" s="32"/>
      <c r="I7" s="32"/>
      <c r="J7" s="32"/>
      <c r="K7" s="32"/>
      <c r="L7" s="32"/>
      <c r="M7" s="32"/>
      <c r="N7" s="62"/>
      <c r="O7" s="48"/>
      <c r="P7" s="31"/>
    </row>
    <row r="8" spans="1:17" ht="51" customHeight="1">
      <c r="B8" s="349" t="s">
        <v>126</v>
      </c>
      <c r="C8" s="349"/>
      <c r="D8" s="349"/>
      <c r="E8" s="349"/>
      <c r="F8" s="349"/>
      <c r="G8" s="349"/>
      <c r="H8" s="349"/>
      <c r="I8" s="349"/>
      <c r="J8" s="349"/>
      <c r="K8" s="349"/>
      <c r="L8" s="349"/>
      <c r="M8" s="349"/>
      <c r="O8" s="49"/>
    </row>
    <row r="9" spans="1:17" s="41" customFormat="1" ht="20.100000000000001" customHeight="1">
      <c r="B9" s="350" t="s">
        <v>70</v>
      </c>
      <c r="C9" s="350"/>
      <c r="D9" s="350"/>
      <c r="E9" s="350"/>
      <c r="F9" s="350"/>
      <c r="G9" s="350"/>
      <c r="H9" s="350"/>
      <c r="I9" s="350"/>
      <c r="J9" s="350"/>
      <c r="K9" s="350"/>
      <c r="L9" s="350"/>
      <c r="M9" s="350"/>
      <c r="N9" s="64"/>
      <c r="O9" s="50"/>
      <c r="P9" s="51"/>
    </row>
    <row r="10" spans="1:17">
      <c r="B10" s="5"/>
      <c r="C10" s="5"/>
      <c r="D10" s="5"/>
      <c r="E10" s="5"/>
      <c r="F10" s="5"/>
      <c r="G10" s="5"/>
      <c r="H10" s="5"/>
      <c r="I10" s="5"/>
      <c r="K10" s="2"/>
      <c r="L10" s="2"/>
      <c r="M10" s="28"/>
      <c r="O10" s="49"/>
    </row>
    <row r="11" spans="1:17" ht="26.1" customHeight="1">
      <c r="B11" s="126"/>
      <c r="C11" s="313" t="s">
        <v>54</v>
      </c>
      <c r="D11" s="313"/>
      <c r="E11" s="313"/>
      <c r="F11" s="313"/>
      <c r="G11" s="313"/>
      <c r="H11" s="313" t="s">
        <v>125</v>
      </c>
      <c r="I11" s="313"/>
      <c r="J11" s="314" t="s">
        <v>149</v>
      </c>
      <c r="K11" s="314"/>
      <c r="L11" s="314"/>
      <c r="M11" s="314"/>
      <c r="N11" s="127"/>
      <c r="Q11" s="29"/>
    </row>
    <row r="12" spans="1:17" ht="36">
      <c r="B12" s="128" t="s">
        <v>28</v>
      </c>
      <c r="C12" s="129" t="s">
        <v>23</v>
      </c>
      <c r="D12" s="130" t="s">
        <v>31</v>
      </c>
      <c r="E12" s="131" t="s">
        <v>38</v>
      </c>
      <c r="F12" s="132" t="s">
        <v>31</v>
      </c>
      <c r="G12" s="130" t="s">
        <v>33</v>
      </c>
      <c r="H12" s="129" t="s">
        <v>55</v>
      </c>
      <c r="I12" s="130" t="s">
        <v>31</v>
      </c>
      <c r="J12" s="129" t="s">
        <v>134</v>
      </c>
      <c r="K12" s="130" t="s">
        <v>56</v>
      </c>
      <c r="L12" s="133" t="s">
        <v>31</v>
      </c>
      <c r="M12" s="130" t="s">
        <v>34</v>
      </c>
      <c r="N12" s="127"/>
      <c r="O12" s="6"/>
      <c r="P12" s="47"/>
    </row>
    <row r="13" spans="1:17">
      <c r="B13" s="134" t="str">
        <f>'Enter Inputs'!B20</f>
        <v>Asset Management Fees</v>
      </c>
      <c r="C13" s="135">
        <f>'Enter Inputs'!C20</f>
        <v>135000</v>
      </c>
      <c r="D13" s="136">
        <f t="shared" ref="D13:D19" si="0">C13/$C$19</f>
        <v>0.9152542372881356</v>
      </c>
      <c r="E13" s="137">
        <f>'Enter Inputs'!D20</f>
        <v>285000</v>
      </c>
      <c r="F13" s="138">
        <f t="shared" ref="F13:F18" si="1">E13/$E$19</f>
        <v>0.91935483870967738</v>
      </c>
      <c r="G13" s="136">
        <f t="shared" ref="G13:G19" si="2">IFERROR(C13/E13,"-")</f>
        <v>0.47368421052631576</v>
      </c>
      <c r="H13" s="185">
        <v>200000</v>
      </c>
      <c r="I13" s="136">
        <f t="shared" ref="I13:I18" si="3">H13/$E$19</f>
        <v>0.64516129032258063</v>
      </c>
      <c r="J13" s="184">
        <v>20000</v>
      </c>
      <c r="K13" s="139">
        <f t="shared" ref="K13:K18" si="4">H13+J13</f>
        <v>220000</v>
      </c>
      <c r="L13" s="140">
        <f t="shared" ref="L13:L18" si="5">IFERROR(K13/K$19,"")</f>
        <v>0.86956521739130432</v>
      </c>
      <c r="M13" s="141">
        <f t="shared" ref="M13:M19" si="6">IFERROR(C13/K13,"-")</f>
        <v>0.61363636363636365</v>
      </c>
      <c r="N13" s="127"/>
      <c r="O13" s="52"/>
      <c r="P13" s="47"/>
    </row>
    <row r="14" spans="1:17">
      <c r="B14" s="134" t="str">
        <f>'Enter Inputs'!B21</f>
        <v>Financial Planning Fees</v>
      </c>
      <c r="C14" s="135">
        <f>'Enter Inputs'!C21</f>
        <v>12500</v>
      </c>
      <c r="D14" s="136">
        <f t="shared" si="0"/>
        <v>8.4745762711864403E-2</v>
      </c>
      <c r="E14" s="137">
        <f>'Enter Inputs'!D21</f>
        <v>25000</v>
      </c>
      <c r="F14" s="138">
        <f t="shared" si="1"/>
        <v>8.0645161290322578E-2</v>
      </c>
      <c r="G14" s="136">
        <f t="shared" si="2"/>
        <v>0.5</v>
      </c>
      <c r="H14" s="185">
        <v>18000</v>
      </c>
      <c r="I14" s="136">
        <f t="shared" si="3"/>
        <v>5.8064516129032261E-2</v>
      </c>
      <c r="J14" s="184">
        <v>5000</v>
      </c>
      <c r="K14" s="139">
        <f t="shared" si="4"/>
        <v>23000</v>
      </c>
      <c r="L14" s="140">
        <f t="shared" si="5"/>
        <v>9.0909090909090912E-2</v>
      </c>
      <c r="M14" s="141">
        <f t="shared" si="6"/>
        <v>0.54347826086956519</v>
      </c>
      <c r="N14" s="127"/>
      <c r="O14" s="52"/>
      <c r="P14" s="47"/>
    </row>
    <row r="15" spans="1:17" s="8" customFormat="1" ht="15.75">
      <c r="B15" s="134" t="str">
        <f>'Enter Inputs'!B22</f>
        <v>Input category 3</v>
      </c>
      <c r="C15" s="135">
        <f>'Enter Inputs'!C22</f>
        <v>0</v>
      </c>
      <c r="D15" s="136">
        <f t="shared" si="0"/>
        <v>0</v>
      </c>
      <c r="E15" s="137">
        <f>'Enter Inputs'!D22</f>
        <v>0</v>
      </c>
      <c r="F15" s="138">
        <f t="shared" si="1"/>
        <v>0</v>
      </c>
      <c r="G15" s="136" t="str">
        <f t="shared" si="2"/>
        <v>-</v>
      </c>
      <c r="H15" s="185">
        <v>5000</v>
      </c>
      <c r="I15" s="136">
        <f t="shared" si="3"/>
        <v>1.6129032258064516E-2</v>
      </c>
      <c r="J15" s="184">
        <v>5000</v>
      </c>
      <c r="K15" s="139">
        <f t="shared" si="4"/>
        <v>10000</v>
      </c>
      <c r="L15" s="140">
        <f t="shared" si="5"/>
        <v>3.9525691699604744E-2</v>
      </c>
      <c r="M15" s="141">
        <f t="shared" si="6"/>
        <v>0</v>
      </c>
      <c r="N15" s="142"/>
      <c r="O15" s="53"/>
      <c r="P15" s="6"/>
    </row>
    <row r="16" spans="1:17">
      <c r="B16" s="134" t="str">
        <f>'Enter Inputs'!B23</f>
        <v>Input category 4</v>
      </c>
      <c r="C16" s="135">
        <f>'Enter Inputs'!C23</f>
        <v>0</v>
      </c>
      <c r="D16" s="136">
        <f t="shared" si="0"/>
        <v>0</v>
      </c>
      <c r="E16" s="137">
        <f>'Enter Inputs'!D23</f>
        <v>0</v>
      </c>
      <c r="F16" s="138">
        <f t="shared" si="1"/>
        <v>0</v>
      </c>
      <c r="G16" s="136" t="str">
        <f t="shared" si="2"/>
        <v>-</v>
      </c>
      <c r="H16" s="185">
        <v>0</v>
      </c>
      <c r="I16" s="136">
        <f t="shared" si="3"/>
        <v>0</v>
      </c>
      <c r="J16" s="184">
        <v>0</v>
      </c>
      <c r="K16" s="139">
        <f t="shared" si="4"/>
        <v>0</v>
      </c>
      <c r="L16" s="140">
        <f t="shared" si="5"/>
        <v>0</v>
      </c>
      <c r="M16" s="141" t="str">
        <f t="shared" si="6"/>
        <v>-</v>
      </c>
      <c r="N16" s="127"/>
      <c r="O16" s="53"/>
    </row>
    <row r="17" spans="2:18">
      <c r="B17" s="134" t="str">
        <f>'Enter Inputs'!B24</f>
        <v>Input category 5</v>
      </c>
      <c r="C17" s="135">
        <f>'Enter Inputs'!C24</f>
        <v>0</v>
      </c>
      <c r="D17" s="136">
        <f t="shared" si="0"/>
        <v>0</v>
      </c>
      <c r="E17" s="137">
        <f>'Enter Inputs'!D24</f>
        <v>0</v>
      </c>
      <c r="F17" s="138">
        <f t="shared" si="1"/>
        <v>0</v>
      </c>
      <c r="G17" s="136" t="str">
        <f t="shared" si="2"/>
        <v>-</v>
      </c>
      <c r="H17" s="185">
        <v>0</v>
      </c>
      <c r="I17" s="136">
        <f t="shared" si="3"/>
        <v>0</v>
      </c>
      <c r="J17" s="184">
        <v>0</v>
      </c>
      <c r="K17" s="139">
        <f t="shared" si="4"/>
        <v>0</v>
      </c>
      <c r="L17" s="140">
        <f t="shared" si="5"/>
        <v>0</v>
      </c>
      <c r="M17" s="141" t="str">
        <f t="shared" si="6"/>
        <v>-</v>
      </c>
      <c r="N17" s="127"/>
      <c r="O17" s="53"/>
    </row>
    <row r="18" spans="2:18">
      <c r="B18" s="134" t="str">
        <f>'Enter Inputs'!B25</f>
        <v>Input category 6</v>
      </c>
      <c r="C18" s="135">
        <f>'Enter Inputs'!C25</f>
        <v>0</v>
      </c>
      <c r="D18" s="136">
        <f t="shared" si="0"/>
        <v>0</v>
      </c>
      <c r="E18" s="137">
        <f>'Enter Inputs'!D25</f>
        <v>0</v>
      </c>
      <c r="F18" s="138">
        <f t="shared" si="1"/>
        <v>0</v>
      </c>
      <c r="G18" s="136" t="str">
        <f t="shared" si="2"/>
        <v>-</v>
      </c>
      <c r="H18" s="185">
        <v>0</v>
      </c>
      <c r="I18" s="136">
        <f t="shared" si="3"/>
        <v>0</v>
      </c>
      <c r="J18" s="184">
        <v>0</v>
      </c>
      <c r="K18" s="139">
        <f t="shared" si="4"/>
        <v>0</v>
      </c>
      <c r="L18" s="140">
        <f t="shared" si="5"/>
        <v>0</v>
      </c>
      <c r="M18" s="141" t="str">
        <f t="shared" si="6"/>
        <v>-</v>
      </c>
      <c r="N18" s="127"/>
      <c r="O18" s="53"/>
    </row>
    <row r="19" spans="2:18">
      <c r="B19" s="143" t="s">
        <v>16</v>
      </c>
      <c r="C19" s="144">
        <f>SUM(C13:C18)</f>
        <v>147500</v>
      </c>
      <c r="D19" s="145">
        <f t="shared" si="0"/>
        <v>1</v>
      </c>
      <c r="E19" s="146">
        <f>SUM(E13:E18)</f>
        <v>310000</v>
      </c>
      <c r="F19" s="147">
        <f>SUM(F13:F18)</f>
        <v>1</v>
      </c>
      <c r="G19" s="145">
        <f t="shared" si="2"/>
        <v>0.47580645161290325</v>
      </c>
      <c r="H19" s="144">
        <f>SUM(H13:H18)</f>
        <v>223000</v>
      </c>
      <c r="I19" s="145">
        <f>SUM(I13:I18)</f>
        <v>0.71935483870967742</v>
      </c>
      <c r="J19" s="144">
        <f>SUM(J13:J18)</f>
        <v>30000</v>
      </c>
      <c r="K19" s="148">
        <f>SUM(K13:K18)</f>
        <v>253000</v>
      </c>
      <c r="L19" s="149"/>
      <c r="M19" s="145">
        <f t="shared" si="6"/>
        <v>0.58300395256916993</v>
      </c>
      <c r="N19" s="127"/>
      <c r="O19" s="6"/>
    </row>
    <row r="20" spans="2:18" s="6" customFormat="1" ht="9.9499999999999993" customHeight="1">
      <c r="B20" s="150"/>
      <c r="C20" s="151"/>
      <c r="D20" s="152"/>
      <c r="E20" s="153"/>
      <c r="F20" s="154"/>
      <c r="G20" s="136"/>
      <c r="H20" s="155"/>
      <c r="I20" s="156"/>
      <c r="J20" s="153"/>
      <c r="K20" s="152"/>
      <c r="L20" s="141"/>
      <c r="M20" s="157"/>
      <c r="N20" s="127"/>
      <c r="O20" s="27"/>
    </row>
    <row r="21" spans="2:18" ht="51" customHeight="1">
      <c r="B21" s="158" t="s">
        <v>25</v>
      </c>
      <c r="C21" s="159" t="s">
        <v>22</v>
      </c>
      <c r="D21" s="160" t="s">
        <v>31</v>
      </c>
      <c r="E21" s="161" t="s">
        <v>26</v>
      </c>
      <c r="F21" s="132" t="s">
        <v>31</v>
      </c>
      <c r="G21" s="160" t="s">
        <v>33</v>
      </c>
      <c r="H21" s="161" t="s">
        <v>26</v>
      </c>
      <c r="I21" s="162" t="s">
        <v>31</v>
      </c>
      <c r="J21" s="163" t="s">
        <v>75</v>
      </c>
      <c r="K21" s="160" t="s">
        <v>57</v>
      </c>
      <c r="L21" s="164" t="s">
        <v>31</v>
      </c>
      <c r="M21" s="160" t="s">
        <v>34</v>
      </c>
      <c r="N21" s="127"/>
    </row>
    <row r="22" spans="2:18">
      <c r="B22" s="165" t="str">
        <f>'Enter Inputs'!B34</f>
        <v>Mandatory</v>
      </c>
      <c r="C22" s="166">
        <f>SUMIF('Enter Inputs'!$E$40:$E$190,'P&amp;L Analysis Modeling'!B22,'Enter Inputs'!$C$40:$C$190)</f>
        <v>82158.345000000016</v>
      </c>
      <c r="D22" s="136">
        <f>C22/$C$19</f>
        <v>0.55700572881355948</v>
      </c>
      <c r="E22" s="167">
        <f>SUMIF('Enter Inputs'!E:E,B22,'Enter Inputs'!D:D)</f>
        <v>169548.77</v>
      </c>
      <c r="F22" s="138">
        <f>E22/$E$19</f>
        <v>0.54693151612903224</v>
      </c>
      <c r="G22" s="136">
        <f>IFERROR(C22/E22,"-")</f>
        <v>0.484570575180227</v>
      </c>
      <c r="H22" s="167">
        <f>E22</f>
        <v>169548.77</v>
      </c>
      <c r="I22" s="140">
        <f>H22/$E$19</f>
        <v>0.54693151612903224</v>
      </c>
      <c r="J22" s="168">
        <f ca="1">K22-E22</f>
        <v>-1800</v>
      </c>
      <c r="K22" s="169">
        <f ca="1">SUMIF($E$79:$G$229,B22,$H$79:$H$229)</f>
        <v>167748.76999999999</v>
      </c>
      <c r="L22" s="140">
        <f ca="1">K22/$E$19</f>
        <v>0.54112506451612896</v>
      </c>
      <c r="M22" s="141">
        <f ca="1">IFERROR(C22/K22,"-")</f>
        <v>0.4897701783446759</v>
      </c>
      <c r="N22" s="127"/>
    </row>
    <row r="23" spans="2:18">
      <c r="B23" s="165" t="str">
        <f>'Enter Inputs'!B35</f>
        <v>Critical to Performance</v>
      </c>
      <c r="C23" s="166">
        <f>SUMIF('Enter Inputs'!$E$40:$E$190,'P&amp;L Analysis Modeling'!B23,'Enter Inputs'!$C$40:$C$190)</f>
        <v>19736.966</v>
      </c>
      <c r="D23" s="136">
        <f>C23/$C$19</f>
        <v>0.13380993898305085</v>
      </c>
      <c r="E23" s="167">
        <f>SUMIF('Enter Inputs'!E:E,B23,'Enter Inputs'!D:D)</f>
        <v>43331.11</v>
      </c>
      <c r="F23" s="138">
        <f>E23/$E$19</f>
        <v>0.13977777419354839</v>
      </c>
      <c r="G23" s="136">
        <f>IFERROR(C23/E23,"-")</f>
        <v>0.45549181638781006</v>
      </c>
      <c r="H23" s="167">
        <f>E23</f>
        <v>43331.11</v>
      </c>
      <c r="I23" s="140">
        <f>H23/$E$19</f>
        <v>0.13977777419354839</v>
      </c>
      <c r="J23" s="168">
        <f ca="1">K23-E23</f>
        <v>0</v>
      </c>
      <c r="K23" s="169">
        <f ca="1">SUMIF($E$79:$G$229,B23,$H$79:$H$229)</f>
        <v>43331.11</v>
      </c>
      <c r="L23" s="140">
        <f ca="1">K23/$E$19</f>
        <v>0.13977777419354839</v>
      </c>
      <c r="M23" s="141">
        <f ca="1">IFERROR(C23/K23,"-")</f>
        <v>0.45549181638781006</v>
      </c>
      <c r="N23" s="127"/>
    </row>
    <row r="24" spans="2:18" s="7" customFormat="1" ht="15.75">
      <c r="B24" s="165" t="str">
        <f>'Enter Inputs'!B36</f>
        <v>Nice to Have</v>
      </c>
      <c r="C24" s="166">
        <f>SUMIF('Enter Inputs'!$E$40:$E$190,'P&amp;L Analysis Modeling'!B24,'Enter Inputs'!$C$40:$C$190)</f>
        <v>12621.125</v>
      </c>
      <c r="D24" s="136">
        <f>C24/$C$19</f>
        <v>8.5566949152542371E-2</v>
      </c>
      <c r="E24" s="167">
        <f>SUMIF('Enter Inputs'!E:E,B24,'Enter Inputs'!D:D)</f>
        <v>27124.25</v>
      </c>
      <c r="F24" s="138">
        <f>E24/$E$19</f>
        <v>8.7497580645161291E-2</v>
      </c>
      <c r="G24" s="136">
        <f>IFERROR(C24/E24,"-")</f>
        <v>0.46530779652893628</v>
      </c>
      <c r="H24" s="167">
        <f>E24</f>
        <v>27124.25</v>
      </c>
      <c r="I24" s="140">
        <f>H24/$E$19</f>
        <v>8.7497580645161291E-2</v>
      </c>
      <c r="J24" s="168">
        <f ca="1">K24-E24</f>
        <v>-4000</v>
      </c>
      <c r="K24" s="169">
        <f ca="1">SUMIF($E$79:$G$229,B24,$H$79:$H$229)</f>
        <v>23124.25</v>
      </c>
      <c r="L24" s="140">
        <f ca="1">K24/$E$19</f>
        <v>7.4594354838709673E-2</v>
      </c>
      <c r="M24" s="141">
        <f ca="1">IFERROR(C24/K24,"-")</f>
        <v>0.54579607987286072</v>
      </c>
      <c r="N24" s="142"/>
      <c r="O24" s="27"/>
      <c r="P24" s="27"/>
    </row>
    <row r="25" spans="2:18" s="7" customFormat="1" ht="15.75">
      <c r="B25" s="165" t="str">
        <f>'Enter Inputs'!B37</f>
        <v>Luxury</v>
      </c>
      <c r="C25" s="166">
        <f>SUMIF('Enter Inputs'!$E$40:$E$190,'P&amp;L Analysis Modeling'!B25,'Enter Inputs'!$C$40:$C$190)</f>
        <v>1014</v>
      </c>
      <c r="D25" s="136">
        <f>C25/$C$19</f>
        <v>6.8745762711864408E-3</v>
      </c>
      <c r="E25" s="167">
        <f>SUMIF('Enter Inputs'!E:E,B25,'Enter Inputs'!D:D)</f>
        <v>2172</v>
      </c>
      <c r="F25" s="138">
        <f>E25/$E$19</f>
        <v>7.0064516129032259E-3</v>
      </c>
      <c r="G25" s="136">
        <f>IFERROR(C25/E25,"-")</f>
        <v>0.46685082872928174</v>
      </c>
      <c r="H25" s="167">
        <f>E25</f>
        <v>2172</v>
      </c>
      <c r="I25" s="140">
        <f>H25/$E$19</f>
        <v>7.0064516129032259E-3</v>
      </c>
      <c r="J25" s="168">
        <f ca="1">K25-E25</f>
        <v>0</v>
      </c>
      <c r="K25" s="169">
        <f ca="1">SUMIF($E$79:$G$229,B25,$H$79:$H$229)</f>
        <v>2172</v>
      </c>
      <c r="L25" s="140">
        <f ca="1">K25/$E$19</f>
        <v>7.0064516129032259E-3</v>
      </c>
      <c r="M25" s="141">
        <f ca="1">IFERROR(C25/K25,"-")</f>
        <v>0.46685082872928174</v>
      </c>
      <c r="N25" s="142"/>
      <c r="O25" s="27"/>
      <c r="P25" s="27"/>
    </row>
    <row r="26" spans="2:18" s="43" customFormat="1" ht="17.100000000000001" hidden="1" customHeight="1">
      <c r="B26" s="165" t="s">
        <v>72</v>
      </c>
      <c r="C26" s="166">
        <f>'Enter Inputs'!C39-'P&amp;L Analysis Modeling'!C27</f>
        <v>0</v>
      </c>
      <c r="D26" s="136"/>
      <c r="E26" s="166">
        <f>'Enter Inputs'!D39-'P&amp;L Analysis Modeling'!E27</f>
        <v>0</v>
      </c>
      <c r="F26" s="170"/>
      <c r="G26" s="136"/>
      <c r="H26" s="167"/>
      <c r="I26" s="140"/>
      <c r="J26" s="168"/>
      <c r="K26" s="169"/>
      <c r="L26" s="140"/>
      <c r="M26" s="141"/>
      <c r="N26" s="142"/>
      <c r="O26" s="54"/>
      <c r="P26" s="54"/>
    </row>
    <row r="27" spans="2:18">
      <c r="B27" s="171" t="s">
        <v>2</v>
      </c>
      <c r="C27" s="172">
        <f>SUM(C22:C25)</f>
        <v>115530.43600000002</v>
      </c>
      <c r="D27" s="145">
        <f>C27/$C$19</f>
        <v>0.78325719322033904</v>
      </c>
      <c r="E27" s="173">
        <f>SUM(E22:E25)</f>
        <v>242176.13</v>
      </c>
      <c r="F27" s="147">
        <f>E27/$E$19</f>
        <v>0.78121332258064513</v>
      </c>
      <c r="G27" s="145">
        <f>IFERROR(C27/E27,"-")</f>
        <v>0.4770512932054865</v>
      </c>
      <c r="H27" s="173">
        <f>SUM(H22:H25)</f>
        <v>242176.13</v>
      </c>
      <c r="I27" s="149">
        <f>H27/$E$19</f>
        <v>0.78121332258064513</v>
      </c>
      <c r="J27" s="174">
        <f ca="1">SUM(J22:J25)</f>
        <v>-5800</v>
      </c>
      <c r="K27" s="175">
        <f ca="1">SUM(K22:K25)</f>
        <v>236376.13</v>
      </c>
      <c r="L27" s="149">
        <f ca="1">K27/K19</f>
        <v>0.9342930039525692</v>
      </c>
      <c r="M27" s="145">
        <f ca="1">IFERROR(C27/K27,"-")</f>
        <v>0.48875677929070088</v>
      </c>
      <c r="N27" s="127"/>
      <c r="O27" s="6"/>
    </row>
    <row r="28" spans="2:18" s="6" customFormat="1" ht="9.9499999999999993" customHeight="1">
      <c r="B28" s="150"/>
      <c r="C28" s="176"/>
      <c r="D28" s="136"/>
      <c r="E28" s="177"/>
      <c r="F28" s="178"/>
      <c r="G28" s="136"/>
      <c r="H28" s="177"/>
      <c r="I28" s="179"/>
      <c r="J28" s="180"/>
      <c r="K28" s="151"/>
      <c r="L28" s="140"/>
      <c r="M28" s="141"/>
      <c r="N28" s="127"/>
      <c r="O28" s="27"/>
    </row>
    <row r="29" spans="2:18">
      <c r="B29" s="181" t="s">
        <v>29</v>
      </c>
      <c r="C29" s="182">
        <f>C19-C27</f>
        <v>31969.563999999984</v>
      </c>
      <c r="D29" s="145">
        <f>C29/C19</f>
        <v>0.2167428067796609</v>
      </c>
      <c r="E29" s="173">
        <f>E19-E27</f>
        <v>67823.87</v>
      </c>
      <c r="F29" s="147">
        <f>E29/E19</f>
        <v>0.21878667741935481</v>
      </c>
      <c r="G29" s="145">
        <f>IFERROR(C29/E29,"-")</f>
        <v>0.47136154277247799</v>
      </c>
      <c r="H29" s="173">
        <f>H19-H27</f>
        <v>-19176.130000000005</v>
      </c>
      <c r="I29" s="149">
        <f>H29/H19</f>
        <v>-8.59916143497758E-2</v>
      </c>
      <c r="J29" s="183"/>
      <c r="K29" s="175">
        <f ca="1">K19-K27</f>
        <v>16623.869999999995</v>
      </c>
      <c r="L29" s="149">
        <f ca="1">K29/K19</f>
        <v>6.5706996047430813E-2</v>
      </c>
      <c r="M29" s="145">
        <f ca="1">IFERROR(C29/K29,"-")</f>
        <v>1.9231120070116039</v>
      </c>
      <c r="N29" s="127"/>
      <c r="O29" s="6"/>
    </row>
    <row r="30" spans="2:18">
      <c r="B30" s="186"/>
      <c r="C30" s="186"/>
      <c r="D30" s="186"/>
      <c r="E30" s="187"/>
      <c r="F30" s="187"/>
      <c r="G30" s="188"/>
      <c r="H30" s="188"/>
      <c r="I30" s="188"/>
      <c r="J30" s="188"/>
      <c r="K30" s="189"/>
      <c r="L30" s="187"/>
      <c r="M30" s="187"/>
      <c r="N30" s="127"/>
      <c r="O30" s="59"/>
      <c r="P30" s="60"/>
      <c r="Q30" s="10"/>
      <c r="R30" s="3"/>
    </row>
    <row r="31" spans="2:18" ht="9.9499999999999993" customHeight="1">
      <c r="B31" s="5"/>
      <c r="C31" s="20"/>
      <c r="D31" s="30"/>
      <c r="E31" s="10"/>
      <c r="F31" s="10"/>
      <c r="G31" s="10"/>
      <c r="H31" s="3"/>
      <c r="I31" s="5"/>
      <c r="J31" s="3"/>
      <c r="K31" s="5"/>
      <c r="L31" s="190"/>
      <c r="M31" s="30"/>
      <c r="O31" s="55"/>
    </row>
    <row r="32" spans="2:18" ht="2.1" customHeight="1">
      <c r="B32" s="5"/>
      <c r="C32" s="20"/>
      <c r="D32" s="30"/>
      <c r="E32" s="10"/>
      <c r="F32" s="10"/>
      <c r="G32" s="10"/>
      <c r="H32" s="10"/>
      <c r="J32" s="3"/>
      <c r="K32" s="3"/>
      <c r="M32" s="190"/>
      <c r="N32" s="63"/>
      <c r="O32" s="55"/>
    </row>
    <row r="33" spans="2:19" ht="11.1" customHeight="1">
      <c r="B33" s="5"/>
      <c r="C33" s="20"/>
      <c r="D33" s="30"/>
      <c r="E33" s="10"/>
      <c r="F33" s="10"/>
      <c r="G33" s="10"/>
      <c r="H33" s="10"/>
      <c r="J33" s="3"/>
      <c r="K33" s="3"/>
      <c r="M33" s="190"/>
      <c r="N33" s="63"/>
      <c r="O33" s="55"/>
    </row>
    <row r="34" spans="2:19" ht="25.5">
      <c r="B34" s="191" t="s">
        <v>130</v>
      </c>
      <c r="C34" s="65"/>
      <c r="D34" s="66"/>
      <c r="E34" s="66"/>
      <c r="F34" s="66"/>
      <c r="G34" s="66"/>
      <c r="H34" s="66"/>
      <c r="I34" s="67"/>
      <c r="J34" s="67"/>
      <c r="K34" s="68"/>
      <c r="L34" s="65"/>
      <c r="M34" s="69"/>
      <c r="N34" s="70"/>
      <c r="O34" s="71"/>
      <c r="P34" s="72"/>
      <c r="Q34" s="66"/>
      <c r="R34" s="66"/>
      <c r="S34" s="66"/>
    </row>
    <row r="35" spans="2:19" ht="41.1" customHeight="1">
      <c r="B35" s="310" t="s">
        <v>76</v>
      </c>
      <c r="C35" s="310"/>
      <c r="D35" s="310"/>
      <c r="E35" s="310"/>
      <c r="F35" s="310"/>
      <c r="G35" s="310"/>
      <c r="H35" s="310"/>
      <c r="I35" s="310"/>
      <c r="J35" s="310"/>
      <c r="K35" s="310"/>
      <c r="L35" s="310"/>
      <c r="M35" s="310"/>
      <c r="N35" s="73"/>
      <c r="O35" s="74"/>
      <c r="P35" s="72"/>
      <c r="Q35" s="66"/>
      <c r="R35" s="66"/>
      <c r="S35" s="66"/>
    </row>
    <row r="36" spans="2:19" ht="17.100000000000001" hidden="1" customHeight="1">
      <c r="B36" s="75"/>
      <c r="C36" s="65"/>
      <c r="D36" s="66"/>
      <c r="E36" s="66"/>
      <c r="F36" s="66"/>
      <c r="G36" s="66"/>
      <c r="H36" s="67"/>
      <c r="I36" s="67"/>
      <c r="J36" s="68"/>
      <c r="K36" s="65"/>
      <c r="L36" s="65"/>
      <c r="M36" s="76"/>
      <c r="N36" s="70"/>
      <c r="O36" s="74"/>
      <c r="P36" s="72"/>
      <c r="Q36" s="66"/>
      <c r="R36" s="66"/>
      <c r="S36" s="66"/>
    </row>
    <row r="37" spans="2:19" s="41" customFormat="1" ht="12.95" customHeight="1">
      <c r="B37" s="77"/>
      <c r="C37" s="77"/>
      <c r="D37" s="77"/>
      <c r="E37" s="77"/>
      <c r="F37" s="77"/>
      <c r="G37" s="77"/>
      <c r="H37" s="77"/>
      <c r="I37" s="77"/>
      <c r="J37" s="77"/>
      <c r="K37" s="77"/>
      <c r="L37" s="77"/>
      <c r="M37" s="77"/>
      <c r="N37" s="78"/>
      <c r="O37" s="79"/>
      <c r="P37" s="80"/>
      <c r="Q37" s="77"/>
      <c r="R37" s="77"/>
      <c r="S37" s="77"/>
    </row>
    <row r="38" spans="2:19" ht="23.1" customHeight="1">
      <c r="B38" s="279" t="s">
        <v>73</v>
      </c>
      <c r="C38" s="192"/>
      <c r="D38" s="278"/>
      <c r="E38" s="193"/>
      <c r="F38" s="193"/>
      <c r="G38" s="192"/>
      <c r="H38" s="194"/>
      <c r="I38" s="195"/>
      <c r="J38" s="196"/>
      <c r="K38" s="195"/>
      <c r="L38" s="197"/>
      <c r="M38" s="197"/>
      <c r="N38" s="198"/>
      <c r="O38" s="81"/>
      <c r="P38" s="81"/>
      <c r="Q38" s="81"/>
      <c r="R38" s="81"/>
      <c r="S38" s="66"/>
    </row>
    <row r="39" spans="2:19" ht="18">
      <c r="B39" s="199" t="s">
        <v>32</v>
      </c>
      <c r="C39" s="328">
        <f>H19</f>
        <v>223000</v>
      </c>
      <c r="D39" s="328"/>
      <c r="E39" s="200"/>
      <c r="F39" s="193"/>
      <c r="G39" s="195"/>
      <c r="H39" s="194"/>
      <c r="I39" s="195"/>
      <c r="J39" s="196"/>
      <c r="K39" s="195"/>
      <c r="L39" s="201"/>
      <c r="M39" s="201"/>
      <c r="N39" s="192"/>
      <c r="O39" s="72"/>
      <c r="P39" s="72"/>
      <c r="Q39" s="66"/>
      <c r="R39" s="66"/>
      <c r="S39" s="66"/>
    </row>
    <row r="40" spans="2:19" ht="18">
      <c r="B40" s="202" t="s">
        <v>26</v>
      </c>
      <c r="C40" s="329">
        <f>E27</f>
        <v>242176.13</v>
      </c>
      <c r="D40" s="329"/>
      <c r="E40" s="203">
        <f>C40/C39</f>
        <v>1.0859916143497759</v>
      </c>
      <c r="F40" s="203"/>
      <c r="G40" s="121"/>
      <c r="H40" s="204"/>
      <c r="I40" s="121"/>
      <c r="J40" s="125"/>
      <c r="K40" s="205"/>
      <c r="L40" s="205"/>
      <c r="M40" s="205"/>
      <c r="N40" s="120"/>
      <c r="O40" s="6"/>
    </row>
    <row r="41" spans="2:19" ht="18">
      <c r="B41" s="206" t="s">
        <v>42</v>
      </c>
      <c r="C41" s="330">
        <f>C39-C40</f>
        <v>-19176.130000000005</v>
      </c>
      <c r="D41" s="330"/>
      <c r="E41" s="207">
        <f>C41/C39</f>
        <v>-8.59916143497758E-2</v>
      </c>
      <c r="F41" s="203"/>
      <c r="G41" s="120"/>
      <c r="H41" s="208"/>
      <c r="I41" s="205"/>
      <c r="J41" s="205"/>
      <c r="K41" s="205"/>
      <c r="L41" s="205"/>
      <c r="M41" s="205"/>
      <c r="N41" s="120"/>
      <c r="O41" s="6"/>
    </row>
    <row r="42" spans="2:19" ht="20.100000000000001" customHeight="1">
      <c r="B42" s="209" t="s">
        <v>77</v>
      </c>
      <c r="C42" s="344">
        <f>IF(C41&gt;=0,0,-C41)</f>
        <v>19176.130000000005</v>
      </c>
      <c r="D42" s="344"/>
      <c r="E42" s="210" t="str">
        <f>IF(C42=0,"None required","")</f>
        <v/>
      </c>
      <c r="F42" s="312" t="s">
        <v>132</v>
      </c>
      <c r="G42" s="312"/>
      <c r="H42" s="312"/>
      <c r="I42" s="312"/>
      <c r="J42" s="312"/>
      <c r="K42" s="312"/>
      <c r="L42" s="312"/>
      <c r="M42" s="312"/>
      <c r="N42" s="120"/>
    </row>
    <row r="43" spans="2:19" s="66" customFormat="1" ht="18">
      <c r="B43" s="211"/>
      <c r="C43" s="212"/>
      <c r="D43" s="212"/>
      <c r="E43" s="193"/>
      <c r="F43" s="193"/>
      <c r="G43" s="213"/>
      <c r="H43" s="213"/>
      <c r="I43" s="213"/>
      <c r="J43" s="213"/>
      <c r="K43" s="201"/>
      <c r="L43" s="214"/>
      <c r="M43" s="201"/>
      <c r="N43" s="192"/>
      <c r="O43" s="74"/>
      <c r="P43" s="72"/>
    </row>
    <row r="44" spans="2:19" ht="19.5">
      <c r="B44" s="118" t="s">
        <v>129</v>
      </c>
      <c r="C44" s="215"/>
      <c r="D44" s="215"/>
      <c r="E44" s="208"/>
      <c r="F44" s="208"/>
      <c r="G44" s="120"/>
      <c r="H44" s="208"/>
      <c r="I44" s="205"/>
      <c r="J44" s="205"/>
      <c r="K44" s="205"/>
      <c r="L44" s="216"/>
      <c r="M44" s="205"/>
      <c r="N44" s="120"/>
    </row>
    <row r="45" spans="2:19" ht="20.100000000000001" customHeight="1">
      <c r="B45" s="346" t="s">
        <v>26</v>
      </c>
      <c r="C45" s="346"/>
      <c r="D45" s="326" t="s">
        <v>71</v>
      </c>
      <c r="E45" s="326"/>
      <c r="F45" s="326"/>
      <c r="G45" s="326"/>
      <c r="H45" s="217" t="s">
        <v>59</v>
      </c>
      <c r="I45" s="217" t="s">
        <v>78</v>
      </c>
      <c r="J45" s="205"/>
      <c r="K45" s="205"/>
      <c r="L45" s="205"/>
      <c r="M45" s="205"/>
      <c r="N45" s="218"/>
      <c r="O45" s="6"/>
    </row>
    <row r="46" spans="2:19" ht="18">
      <c r="B46" s="219" t="str">
        <f>B22</f>
        <v>Mandatory</v>
      </c>
      <c r="C46" s="220">
        <f>E22</f>
        <v>169548.77</v>
      </c>
      <c r="D46" s="325" t="str">
        <f>IF(D47=C54,C53,IF(D47=C53,C53,IF(H46&gt;C42,C54,IF(H46=C42,C55,IF(H46&lt;C42,C55,IF(H46=0,"-",FALSE))))))</f>
        <v>Maintain Expense</v>
      </c>
      <c r="E46" s="325"/>
      <c r="F46" s="221">
        <f>IF(D46=$C$55,1,IF(D46=$C$54,2,IF(D46=$C$53,3,"")))</f>
        <v>3</v>
      </c>
      <c r="G46" s="221"/>
      <c r="H46" s="222">
        <f>C46+H47</f>
        <v>242176.13</v>
      </c>
      <c r="I46" s="223" t="str">
        <f>IF(D46=C54,H46-C42,"")</f>
        <v/>
      </c>
      <c r="J46" s="124"/>
      <c r="K46" s="205"/>
      <c r="L46" s="205"/>
      <c r="M46" s="125"/>
      <c r="N46" s="218"/>
      <c r="O46" s="6"/>
    </row>
    <row r="47" spans="2:19" ht="18">
      <c r="B47" s="219" t="str">
        <f>B23</f>
        <v>Critical to Performance</v>
      </c>
      <c r="C47" s="220">
        <f>E23</f>
        <v>43331.11</v>
      </c>
      <c r="D47" s="325" t="str">
        <f>IF(D48=C54,C53,IF(D48=C53,C53,IF(H47&gt;C42,C54,IF(H47=C42,C55,IF(H47&lt;C42,C55,IF(H47=0,"-",FALSE))))))</f>
        <v>Maintain Expense</v>
      </c>
      <c r="E47" s="325"/>
      <c r="F47" s="221">
        <f>IF(D47=$C$55,1,IF(D47=$C$54,2,IF(D47=$C$53,3,"")))</f>
        <v>3</v>
      </c>
      <c r="G47" s="221"/>
      <c r="H47" s="222">
        <f>C47+H48</f>
        <v>72627.360000000001</v>
      </c>
      <c r="I47" s="223" t="str">
        <f>IF(D47=C54,H47-C42,"")</f>
        <v/>
      </c>
      <c r="J47" s="124"/>
      <c r="K47" s="205"/>
      <c r="L47" s="205"/>
      <c r="M47" s="125"/>
      <c r="N47" s="218"/>
      <c r="O47" s="6"/>
    </row>
    <row r="48" spans="2:19" ht="18">
      <c r="B48" s="219" t="str">
        <f>B24</f>
        <v>Nice to Have</v>
      </c>
      <c r="C48" s="220">
        <f>E24</f>
        <v>27124.25</v>
      </c>
      <c r="D48" s="325" t="str">
        <f>IF(D49=C53,C53,IF(D49=C54,C53,IF(H48&gt;C42,C54,IF(H48=C42,C55,IF(H49&lt;C42,C55,IF(H48=0,"-",FALSE))))))</f>
        <v>Reduce Expense</v>
      </c>
      <c r="E48" s="325"/>
      <c r="F48" s="221">
        <f>IF(D48=$C$55,1,IF(D48=$C$54,2,IF(D48=$C$53,3,"")))</f>
        <v>2</v>
      </c>
      <c r="G48" s="221"/>
      <c r="H48" s="222">
        <f>C48+H49</f>
        <v>29296.25</v>
      </c>
      <c r="I48" s="223">
        <f>IF(D48=C54,H48-C42,"")</f>
        <v>10120.119999999995</v>
      </c>
      <c r="J48" s="124"/>
      <c r="K48" s="205"/>
      <c r="L48" s="205"/>
      <c r="M48" s="125"/>
      <c r="N48" s="218"/>
      <c r="O48" s="6"/>
    </row>
    <row r="49" spans="2:16" ht="18">
      <c r="B49" s="219" t="str">
        <f>B25</f>
        <v>Luxury</v>
      </c>
      <c r="C49" s="220">
        <f>E25</f>
        <v>2172</v>
      </c>
      <c r="D49" s="325" t="str">
        <f>IF(C42=0,C53,IF(C49&gt;C42,C54,IF(C49=C42,C55,IF(C49&lt;C42,C55,IF(C49&gt;=0,"Maintain",FALSE)))))</f>
        <v>Eliminate Expense</v>
      </c>
      <c r="E49" s="325"/>
      <c r="F49" s="221">
        <f>IF(D49=$C$55,1,IF(D49=$C$54,2,IF(D49=$C$53,3,"")))</f>
        <v>1</v>
      </c>
      <c r="G49" s="221"/>
      <c r="H49" s="222">
        <f>C49</f>
        <v>2172</v>
      </c>
      <c r="I49" s="223" t="str">
        <f>IF(D49=C54,H49-C42,"")</f>
        <v/>
      </c>
      <c r="J49" s="124"/>
      <c r="K49" s="205"/>
      <c r="L49" s="205"/>
      <c r="M49" s="125"/>
      <c r="N49" s="218"/>
      <c r="O49" s="6"/>
    </row>
    <row r="50" spans="2:16" ht="18">
      <c r="B50" s="224" t="s">
        <v>2</v>
      </c>
      <c r="C50" s="225">
        <f>SUM(C46:C49)</f>
        <v>242176.13</v>
      </c>
      <c r="D50" s="224"/>
      <c r="E50" s="224"/>
      <c r="F50" s="224"/>
      <c r="G50" s="224"/>
      <c r="H50" s="217"/>
      <c r="I50" s="217"/>
      <c r="J50" s="205"/>
      <c r="K50" s="205"/>
      <c r="L50" s="216"/>
      <c r="M50" s="124"/>
      <c r="N50" s="226"/>
    </row>
    <row r="51" spans="2:16" ht="12.95" customHeight="1">
      <c r="B51" s="227"/>
      <c r="C51" s="228"/>
      <c r="D51" s="227"/>
      <c r="E51" s="229"/>
      <c r="F51" s="229"/>
      <c r="G51" s="229"/>
      <c r="H51" s="226"/>
      <c r="I51" s="125"/>
      <c r="J51" s="125"/>
      <c r="K51" s="216"/>
      <c r="L51" s="216"/>
      <c r="M51" s="124"/>
      <c r="N51" s="226"/>
    </row>
    <row r="52" spans="2:16" ht="20.100000000000001" customHeight="1">
      <c r="B52" s="360" t="s">
        <v>74</v>
      </c>
      <c r="C52" s="360"/>
      <c r="D52" s="360"/>
      <c r="E52" s="360"/>
      <c r="F52" s="360"/>
      <c r="G52" s="360"/>
      <c r="H52" s="360"/>
      <c r="I52" s="360"/>
      <c r="J52" s="360"/>
      <c r="K52" s="216"/>
      <c r="L52" s="216"/>
      <c r="M52" s="124"/>
      <c r="N52" s="226"/>
    </row>
    <row r="53" spans="2:16">
      <c r="B53" s="230">
        <v>3</v>
      </c>
      <c r="C53" s="231" t="s">
        <v>43</v>
      </c>
      <c r="D53" s="345" t="s">
        <v>79</v>
      </c>
      <c r="E53" s="345"/>
      <c r="F53" s="345"/>
      <c r="G53" s="345"/>
      <c r="H53" s="345"/>
      <c r="I53" s="345"/>
      <c r="J53" s="345"/>
      <c r="K53" s="216"/>
      <c r="L53" s="216"/>
      <c r="M53" s="124"/>
      <c r="N53" s="226"/>
    </row>
    <row r="54" spans="2:16">
      <c r="B54" s="230">
        <v>2</v>
      </c>
      <c r="C54" s="231" t="s">
        <v>44</v>
      </c>
      <c r="D54" s="345" t="s">
        <v>81</v>
      </c>
      <c r="E54" s="345"/>
      <c r="F54" s="345"/>
      <c r="G54" s="345"/>
      <c r="H54" s="345"/>
      <c r="I54" s="345"/>
      <c r="J54" s="345"/>
      <c r="K54" s="216"/>
      <c r="L54" s="216"/>
      <c r="M54" s="124"/>
      <c r="N54" s="226"/>
    </row>
    <row r="55" spans="2:16">
      <c r="B55" s="230">
        <v>1</v>
      </c>
      <c r="C55" s="231" t="s">
        <v>45</v>
      </c>
      <c r="D55" s="345" t="s">
        <v>80</v>
      </c>
      <c r="E55" s="345"/>
      <c r="F55" s="345"/>
      <c r="G55" s="345"/>
      <c r="H55" s="345"/>
      <c r="I55" s="345"/>
      <c r="J55" s="345"/>
      <c r="K55" s="216"/>
      <c r="L55" s="216"/>
      <c r="M55" s="124"/>
      <c r="N55" s="226"/>
    </row>
    <row r="56" spans="2:16" ht="18">
      <c r="B56" s="229"/>
      <c r="C56" s="232"/>
      <c r="D56" s="233"/>
      <c r="E56" s="229"/>
      <c r="F56" s="229"/>
      <c r="G56" s="229"/>
      <c r="H56" s="226"/>
      <c r="I56" s="125"/>
      <c r="J56" s="125"/>
      <c r="K56" s="205"/>
      <c r="L56" s="205"/>
      <c r="M56" s="205"/>
      <c r="N56" s="120"/>
      <c r="O56" s="6"/>
    </row>
    <row r="57" spans="2:16" ht="19.5">
      <c r="B57" s="280" t="s">
        <v>41</v>
      </c>
      <c r="C57" s="234"/>
      <c r="D57" s="234"/>
      <c r="E57" s="235"/>
      <c r="F57" s="235"/>
      <c r="G57" s="234"/>
      <c r="H57" s="204"/>
      <c r="I57" s="205"/>
      <c r="J57" s="235"/>
      <c r="K57" s="205"/>
      <c r="L57" s="205"/>
      <c r="M57" s="205"/>
      <c r="N57" s="120"/>
      <c r="O57" s="6"/>
    </row>
    <row r="58" spans="2:16" ht="42.95" customHeight="1">
      <c r="B58" s="361" t="s">
        <v>133</v>
      </c>
      <c r="C58" s="361"/>
      <c r="D58" s="361"/>
      <c r="E58" s="361"/>
      <c r="F58" s="361"/>
      <c r="G58" s="361"/>
      <c r="H58" s="361"/>
      <c r="I58" s="361"/>
      <c r="J58" s="361"/>
      <c r="K58" s="205"/>
      <c r="L58" s="205"/>
      <c r="M58" s="205"/>
      <c r="N58" s="120"/>
      <c r="O58" s="6"/>
    </row>
    <row r="59" spans="2:16" ht="19.5">
      <c r="B59" s="234"/>
      <c r="C59" s="234"/>
      <c r="D59" s="234"/>
      <c r="E59" s="362" t="s">
        <v>58</v>
      </c>
      <c r="F59" s="362"/>
      <c r="G59" s="281" t="s">
        <v>120</v>
      </c>
      <c r="H59" s="281" t="s">
        <v>86</v>
      </c>
      <c r="I59" s="281" t="s">
        <v>87</v>
      </c>
      <c r="J59" s="236" t="s">
        <v>60</v>
      </c>
      <c r="K59" s="205"/>
      <c r="L59" s="205"/>
      <c r="M59" s="205"/>
      <c r="N59" s="120"/>
      <c r="O59" s="6"/>
    </row>
    <row r="60" spans="2:16" s="45" customFormat="1" ht="24.95" customHeight="1">
      <c r="B60" s="342" t="s">
        <v>84</v>
      </c>
      <c r="C60" s="342"/>
      <c r="D60" s="343"/>
      <c r="E60" s="315">
        <v>0</v>
      </c>
      <c r="F60" s="316"/>
      <c r="G60" s="282">
        <v>0.05</v>
      </c>
      <c r="H60" s="283">
        <v>0.15</v>
      </c>
      <c r="I60" s="283">
        <v>0.25</v>
      </c>
      <c r="J60" s="237">
        <f>F29</f>
        <v>0.21878667741935481</v>
      </c>
      <c r="K60" s="238"/>
      <c r="L60" s="238"/>
      <c r="M60" s="238"/>
      <c r="N60" s="239"/>
      <c r="O60" s="56"/>
      <c r="P60" s="56"/>
    </row>
    <row r="61" spans="2:16" s="44" customFormat="1" ht="24.95" customHeight="1">
      <c r="B61" s="240"/>
      <c r="C61" s="240"/>
      <c r="D61" s="241" t="s">
        <v>83</v>
      </c>
      <c r="E61" s="317">
        <f>$H$19*E60</f>
        <v>0</v>
      </c>
      <c r="F61" s="318"/>
      <c r="G61" s="242">
        <f>$H$19*G60</f>
        <v>11150</v>
      </c>
      <c r="H61" s="243">
        <f>$H$19*H60</f>
        <v>33450</v>
      </c>
      <c r="I61" s="243">
        <f>$H$19*I60</f>
        <v>55750</v>
      </c>
      <c r="J61" s="242">
        <f>$H$19*J60</f>
        <v>48789.429064516124</v>
      </c>
      <c r="K61" s="244"/>
      <c r="L61" s="244"/>
      <c r="M61" s="244"/>
      <c r="N61" s="245"/>
      <c r="O61" s="57"/>
      <c r="P61" s="57"/>
    </row>
    <row r="62" spans="2:16" ht="27" customHeight="1">
      <c r="B62" s="246"/>
      <c r="C62" s="246"/>
      <c r="D62" s="246" t="s">
        <v>82</v>
      </c>
      <c r="E62" s="319">
        <f>$C$39-E61</f>
        <v>223000</v>
      </c>
      <c r="F62" s="320"/>
      <c r="G62" s="247">
        <f>$C$39-G61</f>
        <v>211850</v>
      </c>
      <c r="H62" s="248">
        <f>$C$39-H61</f>
        <v>189550</v>
      </c>
      <c r="I62" s="248">
        <f>$C$39-I61</f>
        <v>167250</v>
      </c>
      <c r="J62" s="247">
        <f>$C$39-J61</f>
        <v>174210.57093548388</v>
      </c>
      <c r="K62" s="249"/>
      <c r="L62" s="249"/>
      <c r="M62" s="205"/>
      <c r="N62" s="120"/>
      <c r="O62" s="6"/>
    </row>
    <row r="63" spans="2:16" s="44" customFormat="1" ht="27" customHeight="1">
      <c r="B63" s="347" t="s">
        <v>85</v>
      </c>
      <c r="C63" s="347"/>
      <c r="D63" s="348"/>
      <c r="E63" s="321">
        <f>IF(E61-$C$41&lt;=0,"No Change",E61-$C$41)</f>
        <v>19176.130000000005</v>
      </c>
      <c r="F63" s="322"/>
      <c r="G63" s="250">
        <f>IF(G61-$C$41&lt;=0,"No Change",G61-$C$41)</f>
        <v>30326.130000000005</v>
      </c>
      <c r="H63" s="251">
        <f>IF(H61-$C$41&lt;=0,"No Change",H61-$C$41)</f>
        <v>52626.130000000005</v>
      </c>
      <c r="I63" s="251">
        <f>IF(I61-$C$41&lt;=0,"No Change",I61-$C$41)</f>
        <v>74926.13</v>
      </c>
      <c r="J63" s="250">
        <f>IF(J61-$C$41&lt;=0,"No Change",J61-$C$41)</f>
        <v>67965.559064516128</v>
      </c>
      <c r="K63" s="244"/>
      <c r="L63" s="244"/>
      <c r="M63" s="244"/>
      <c r="N63" s="252"/>
      <c r="O63" s="57"/>
      <c r="P63" s="57"/>
    </row>
    <row r="64" spans="2:16" ht="20.100000000000001" hidden="1" customHeight="1">
      <c r="B64" s="253"/>
      <c r="C64" s="253"/>
      <c r="D64" s="253" t="s">
        <v>61</v>
      </c>
      <c r="E64" s="254">
        <f t="shared" ref="E64:H64" si="7">$C$39-($C$50-E63)</f>
        <v>0</v>
      </c>
      <c r="F64" s="254"/>
      <c r="G64" s="254">
        <f>$C$39-($C$50-G63)</f>
        <v>11150</v>
      </c>
      <c r="H64" s="254">
        <f t="shared" si="7"/>
        <v>33450</v>
      </c>
      <c r="I64" s="254">
        <f>$C$39-($C$50-I63)</f>
        <v>55750</v>
      </c>
      <c r="J64" s="254">
        <f>C39-(C50-J63)</f>
        <v>48789.429064516124</v>
      </c>
      <c r="K64" s="249"/>
      <c r="L64" s="205"/>
      <c r="M64" s="205"/>
      <c r="N64" s="208"/>
      <c r="O64" s="6"/>
    </row>
    <row r="65" spans="2:16" s="45" customFormat="1" ht="27.95" customHeight="1">
      <c r="B65" s="333" t="s">
        <v>35</v>
      </c>
      <c r="C65" s="334"/>
      <c r="D65" s="335"/>
      <c r="E65" s="351">
        <v>6</v>
      </c>
      <c r="F65" s="352"/>
      <c r="G65" s="352"/>
      <c r="H65" s="352"/>
      <c r="I65" s="352"/>
      <c r="J65" s="353"/>
      <c r="K65" s="238"/>
      <c r="L65" s="238"/>
      <c r="M65" s="238"/>
      <c r="N65" s="233"/>
      <c r="O65" s="56"/>
      <c r="P65" s="56"/>
    </row>
    <row r="66" spans="2:16" s="12" customFormat="1" ht="27.95" customHeight="1">
      <c r="B66" s="336" t="s">
        <v>39</v>
      </c>
      <c r="C66" s="337"/>
      <c r="D66" s="338"/>
      <c r="E66" s="354">
        <f>'Enter Inputs'!C28</f>
        <v>5000</v>
      </c>
      <c r="F66" s="355"/>
      <c r="G66" s="355"/>
      <c r="H66" s="355"/>
      <c r="I66" s="355"/>
      <c r="J66" s="356"/>
      <c r="K66" s="255"/>
      <c r="L66" s="255"/>
      <c r="M66" s="255"/>
      <c r="N66" s="256"/>
      <c r="O66" s="58"/>
      <c r="P66" s="58"/>
    </row>
    <row r="67" spans="2:16" s="44" customFormat="1" ht="27.95" customHeight="1">
      <c r="B67" s="339" t="s">
        <v>36</v>
      </c>
      <c r="C67" s="340"/>
      <c r="D67" s="341"/>
      <c r="E67" s="357">
        <f>E65*$E$66</f>
        <v>30000</v>
      </c>
      <c r="F67" s="358"/>
      <c r="G67" s="358"/>
      <c r="H67" s="358"/>
      <c r="I67" s="358"/>
      <c r="J67" s="359"/>
      <c r="K67" s="244"/>
      <c r="L67" s="244"/>
      <c r="M67" s="244"/>
      <c r="N67" s="252"/>
      <c r="O67" s="57"/>
      <c r="P67" s="57"/>
    </row>
    <row r="68" spans="2:16" ht="24" customHeight="1">
      <c r="B68" s="331" t="s">
        <v>88</v>
      </c>
      <c r="C68" s="331"/>
      <c r="D68" s="332"/>
      <c r="E68" s="323">
        <f>IF(E63="No Change","n/a",IF(E63-E67&lt;0,0,E63-E67))</f>
        <v>0</v>
      </c>
      <c r="F68" s="324"/>
      <c r="G68" s="257">
        <f>IF(G63="No Change","n/a",IF(G63-E67&lt;0,0,G63-E67))</f>
        <v>326.13000000000466</v>
      </c>
      <c r="H68" s="258">
        <f>IF(H63="No Change","n/a",IF(H63-E67&lt;0,0,H63-E67))</f>
        <v>22626.130000000005</v>
      </c>
      <c r="I68" s="258">
        <f>IF(I63="No Change","n/a",IF(I63-E67&lt;0,0,I63-E67))</f>
        <v>44926.130000000005</v>
      </c>
      <c r="J68" s="259">
        <f>IF(J63="No Change","n/a",IF(J63-E67&lt;0,0,J63-E67))</f>
        <v>37965.559064516128</v>
      </c>
      <c r="K68" s="205"/>
      <c r="L68" s="205"/>
      <c r="M68" s="205"/>
      <c r="N68" s="208"/>
      <c r="O68" s="6"/>
    </row>
    <row r="69" spans="2:16">
      <c r="B69" s="284"/>
      <c r="C69" s="285"/>
      <c r="D69" s="286"/>
      <c r="E69" s="287"/>
      <c r="F69" s="287"/>
      <c r="G69" s="287"/>
      <c r="H69" s="287"/>
      <c r="I69" s="288"/>
      <c r="J69" s="288"/>
      <c r="K69" s="284"/>
      <c r="L69" s="284"/>
      <c r="M69" s="289"/>
      <c r="N69" s="120"/>
      <c r="O69" s="6"/>
    </row>
    <row r="70" spans="2:16" ht="2.1" customHeight="1">
      <c r="B70" s="284"/>
      <c r="C70" s="285"/>
      <c r="D70" s="286"/>
      <c r="E70" s="287"/>
      <c r="F70" s="287"/>
      <c r="G70" s="287"/>
      <c r="H70" s="287"/>
      <c r="I70" s="288"/>
      <c r="J70" s="288"/>
      <c r="K70" s="288"/>
      <c r="L70" s="284"/>
      <c r="M70" s="289"/>
      <c r="N70" s="263"/>
      <c r="O70" s="55"/>
    </row>
    <row r="71" spans="2:16" ht="11.1" customHeight="1">
      <c r="B71" s="121"/>
      <c r="C71" s="122"/>
      <c r="D71" s="260"/>
      <c r="E71" s="123"/>
      <c r="F71" s="123"/>
      <c r="G71" s="123"/>
      <c r="H71" s="123"/>
      <c r="I71" s="261"/>
      <c r="J71" s="261"/>
      <c r="K71" s="125"/>
      <c r="L71" s="121"/>
      <c r="M71" s="262"/>
      <c r="N71" s="263"/>
      <c r="O71" s="55"/>
    </row>
    <row r="72" spans="2:16" ht="22.5">
      <c r="B72" s="290" t="s">
        <v>131</v>
      </c>
      <c r="C72" s="122"/>
      <c r="D72" s="205"/>
      <c r="E72" s="205"/>
      <c r="F72" s="205"/>
      <c r="G72" s="205"/>
      <c r="H72" s="261"/>
      <c r="I72" s="261"/>
      <c r="J72" s="125"/>
      <c r="K72" s="122"/>
      <c r="L72" s="122"/>
      <c r="M72" s="124"/>
      <c r="N72" s="226"/>
    </row>
    <row r="73" spans="2:16" ht="66.95" customHeight="1">
      <c r="B73" s="311" t="s">
        <v>142</v>
      </c>
      <c r="C73" s="311"/>
      <c r="D73" s="311"/>
      <c r="E73" s="311"/>
      <c r="F73" s="311"/>
      <c r="G73" s="311"/>
      <c r="H73" s="311"/>
      <c r="I73" s="311"/>
      <c r="J73" s="311"/>
      <c r="K73" s="311"/>
      <c r="L73" s="311"/>
      <c r="M73" s="205"/>
      <c r="N73" s="120"/>
    </row>
    <row r="74" spans="2:16">
      <c r="B74" s="264"/>
      <c r="C74" s="122"/>
      <c r="D74" s="205"/>
      <c r="E74" s="205"/>
      <c r="F74" s="205"/>
      <c r="G74" s="205"/>
      <c r="H74" s="261"/>
      <c r="I74" s="261"/>
      <c r="J74" s="125"/>
      <c r="K74" s="122"/>
      <c r="L74" s="122"/>
      <c r="M74" s="124"/>
      <c r="N74" s="226"/>
    </row>
    <row r="75" spans="2:16" ht="18">
      <c r="B75" s="327" t="s">
        <v>62</v>
      </c>
      <c r="C75" s="327"/>
      <c r="D75" s="327"/>
      <c r="E75" s="327"/>
      <c r="F75" s="327"/>
      <c r="G75" s="327"/>
      <c r="H75" s="327"/>
      <c r="I75" s="327"/>
      <c r="J75" s="327"/>
      <c r="K75" s="121"/>
      <c r="L75" s="121"/>
      <c r="M75" s="205"/>
      <c r="N75" s="120"/>
    </row>
    <row r="76" spans="2:16" ht="18">
      <c r="B76" s="327" t="s">
        <v>46</v>
      </c>
      <c r="C76" s="327"/>
      <c r="D76" s="327"/>
      <c r="E76" s="327"/>
      <c r="F76" s="327"/>
      <c r="G76" s="327"/>
      <c r="H76" s="327"/>
      <c r="I76" s="327"/>
      <c r="J76" s="327"/>
      <c r="K76" s="121"/>
      <c r="L76" s="121"/>
      <c r="M76" s="205"/>
      <c r="N76" s="120"/>
    </row>
    <row r="77" spans="2:16">
      <c r="B77" s="121"/>
      <c r="C77" s="121"/>
      <c r="D77" s="121"/>
      <c r="E77" s="121"/>
      <c r="F77" s="121"/>
      <c r="G77" s="265"/>
      <c r="H77" s="121"/>
      <c r="I77" s="121"/>
      <c r="J77" s="125"/>
      <c r="K77" s="121"/>
      <c r="L77" s="121"/>
      <c r="M77" s="205"/>
      <c r="N77" s="120"/>
    </row>
    <row r="78" spans="2:16" ht="42" customHeight="1">
      <c r="B78" s="107" t="s">
        <v>37</v>
      </c>
      <c r="C78" s="266">
        <f>SUM(C80:C573)</f>
        <v>115530.43600000002</v>
      </c>
      <c r="D78" s="266">
        <f>SUM(D80:D573)</f>
        <v>242176.12999999998</v>
      </c>
      <c r="E78" s="267"/>
      <c r="F78" s="267"/>
      <c r="G78" s="107"/>
      <c r="H78" s="266">
        <f>SUM(H80:H573)</f>
        <v>236376.12999999998</v>
      </c>
      <c r="I78" s="268">
        <f>SUM(I80:I229)</f>
        <v>5800</v>
      </c>
      <c r="J78" s="125"/>
      <c r="K78" s="125"/>
      <c r="L78" s="121"/>
      <c r="M78" s="121"/>
      <c r="N78" s="120"/>
    </row>
    <row r="79" spans="2:16" ht="46.5" customHeight="1">
      <c r="B79" s="291" t="s">
        <v>24</v>
      </c>
      <c r="C79" s="292" t="s">
        <v>140</v>
      </c>
      <c r="D79" s="292" t="s">
        <v>141</v>
      </c>
      <c r="E79" s="293" t="s">
        <v>25</v>
      </c>
      <c r="F79" s="294"/>
      <c r="G79" s="294" t="s">
        <v>75</v>
      </c>
      <c r="H79" s="294" t="s">
        <v>27</v>
      </c>
      <c r="I79" s="295" t="s">
        <v>30</v>
      </c>
      <c r="J79" s="125"/>
      <c r="K79" s="269"/>
      <c r="L79" s="205"/>
      <c r="M79" s="205"/>
      <c r="N79" s="120"/>
    </row>
    <row r="80" spans="2:16">
      <c r="B80" s="270" t="str">
        <f>'Enter Inputs'!B41</f>
        <v>Bank Service Charge</v>
      </c>
      <c r="C80" s="271">
        <f>'Enter Inputs'!C41</f>
        <v>54</v>
      </c>
      <c r="D80" s="271">
        <f>'Enter Inputs'!D41</f>
        <v>120</v>
      </c>
      <c r="E80" s="272" t="str">
        <f>IF('Enter Inputs'!E41="","",'Enter Inputs'!E41)</f>
        <v>Mandatory</v>
      </c>
      <c r="F80" s="273" t="str">
        <f t="shared" ref="F80:F111" ca="1" si="8">IF(G80=$C$53,$B$53,IF(G80=$C$54,$B$54,IF(G80=$C$55,$B$55,"")))</f>
        <v/>
      </c>
      <c r="G80" s="274" t="str" cm="1">
        <f t="array" aca="1" ref="G80" ca="1">IFERROR(_xlfn.IFS(E80=B$22,D$46,E80=$B$23,$D$47,E80=$B$24,$D$48,E80=$B$25,$D$49),"")</f>
        <v/>
      </c>
      <c r="H80" s="296">
        <f t="shared" ref="H80:H115" si="9">D80</f>
        <v>120</v>
      </c>
      <c r="I80" s="271">
        <f t="shared" ref="I80:I111" si="10">D80-H80</f>
        <v>0</v>
      </c>
      <c r="J80" s="125"/>
      <c r="K80" s="205"/>
      <c r="L80" s="121"/>
      <c r="M80" s="205"/>
      <c r="N80" s="120"/>
    </row>
    <row r="81" spans="2:14">
      <c r="B81" s="270" t="str">
        <f>'Enter Inputs'!B42</f>
        <v>Conferences, Seminars, Education</v>
      </c>
      <c r="C81" s="271">
        <f>'Enter Inputs'!C42</f>
        <v>900</v>
      </c>
      <c r="D81" s="271">
        <f>'Enter Inputs'!D42</f>
        <v>1500</v>
      </c>
      <c r="E81" s="272" t="str">
        <f>IF('Enter Inputs'!E42="","",'Enter Inputs'!E42)</f>
        <v>Nice to Have</v>
      </c>
      <c r="F81" s="273" t="str">
        <f t="shared" ca="1" si="8"/>
        <v/>
      </c>
      <c r="G81" s="274" t="str" cm="1">
        <f t="array" aca="1" ref="G81" ca="1">IFERROR(_xlfn.IFS(E81=B$22,D$46,E81=$B$23,$D$47,E81=$B$24,$D$48,E81=$B$25,$D$49),"")</f>
        <v/>
      </c>
      <c r="H81" s="296">
        <f t="shared" si="9"/>
        <v>1500</v>
      </c>
      <c r="I81" s="271">
        <f t="shared" si="10"/>
        <v>0</v>
      </c>
      <c r="J81" s="125"/>
      <c r="K81" s="205"/>
      <c r="L81" s="205"/>
      <c r="M81" s="205"/>
      <c r="N81" s="120"/>
    </row>
    <row r="82" spans="2:14">
      <c r="B82" s="270" t="str">
        <f>'Enter Inputs'!B43</f>
        <v>Dues, Licenses, Registrations</v>
      </c>
      <c r="C82" s="271">
        <f>'Enter Inputs'!C43</f>
        <v>650</v>
      </c>
      <c r="D82" s="271">
        <f>'Enter Inputs'!D43</f>
        <v>1300</v>
      </c>
      <c r="E82" s="272" t="str">
        <f>IF('Enter Inputs'!E43="","",'Enter Inputs'!E43)</f>
        <v>Mandatory</v>
      </c>
      <c r="F82" s="273" t="str">
        <f t="shared" ca="1" si="8"/>
        <v/>
      </c>
      <c r="G82" s="274" t="str" cm="1">
        <f t="array" aca="1" ref="G82" ca="1">IFERROR(_xlfn.IFS(E82=B$22,D$46,E82=$B$23,$D$47,E82=$B$24,$D$48,E82=$B$25,$D$49),"")</f>
        <v/>
      </c>
      <c r="H82" s="296">
        <f t="shared" si="9"/>
        <v>1300</v>
      </c>
      <c r="I82" s="271">
        <f t="shared" si="10"/>
        <v>0</v>
      </c>
      <c r="J82" s="125"/>
      <c r="K82" s="205"/>
      <c r="L82" s="205"/>
      <c r="M82" s="205"/>
      <c r="N82" s="120"/>
    </row>
    <row r="83" spans="2:14">
      <c r="B83" s="270" t="str">
        <f>'Enter Inputs'!B44</f>
        <v>Insurance</v>
      </c>
      <c r="C83" s="271">
        <f>'Enter Inputs'!C44</f>
        <v>540</v>
      </c>
      <c r="D83" s="271">
        <f>'Enter Inputs'!D44</f>
        <v>1200</v>
      </c>
      <c r="E83" s="272" t="str">
        <f>IF('Enter Inputs'!E44="","",'Enter Inputs'!E44)</f>
        <v>Mandatory</v>
      </c>
      <c r="F83" s="273" t="str">
        <f t="shared" ca="1" si="8"/>
        <v/>
      </c>
      <c r="G83" s="274" t="str" cm="1">
        <f t="array" aca="1" ref="G83" ca="1">IFERROR(_xlfn.IFS(E83=B$22,D$46,E83=$B$23,$D$47,E83=$B$24,$D$48,E83=$B$25,$D$49),"")</f>
        <v/>
      </c>
      <c r="H83" s="296">
        <f t="shared" si="9"/>
        <v>1200</v>
      </c>
      <c r="I83" s="271">
        <f t="shared" si="10"/>
        <v>0</v>
      </c>
      <c r="J83" s="125"/>
      <c r="K83" s="205"/>
      <c r="L83" s="205"/>
      <c r="M83" s="205"/>
      <c r="N83" s="120"/>
    </row>
    <row r="84" spans="2:14">
      <c r="B84" s="270" t="str">
        <f>'Enter Inputs'!B45</f>
        <v>Marketing</v>
      </c>
      <c r="C84" s="271">
        <f>'Enter Inputs'!C45</f>
        <v>0</v>
      </c>
      <c r="D84" s="271">
        <f>'Enter Inputs'!D45</f>
        <v>0</v>
      </c>
      <c r="E84" s="272" t="str">
        <f>IF('Enter Inputs'!E45="","",'Enter Inputs'!E45)</f>
        <v/>
      </c>
      <c r="F84" s="273" t="str">
        <f t="shared" ca="1" si="8"/>
        <v/>
      </c>
      <c r="G84" s="274" t="str" cm="1">
        <f t="array" aca="1" ref="G84" ca="1">IFERROR(_xlfn.IFS(E84=B$22,D$46,E84=$B$23,$D$47,E84=$B$24,$D$48,E84=$B$25,$D$49),"")</f>
        <v/>
      </c>
      <c r="H84" s="296">
        <f t="shared" si="9"/>
        <v>0</v>
      </c>
      <c r="I84" s="271">
        <f t="shared" si="10"/>
        <v>0</v>
      </c>
      <c r="J84" s="125"/>
      <c r="K84" s="205"/>
      <c r="L84" s="205"/>
      <c r="M84" s="205"/>
      <c r="N84" s="120"/>
    </row>
    <row r="85" spans="2:14">
      <c r="B85" s="270" t="str">
        <f>'Enter Inputs'!B46</f>
        <v>Social Media</v>
      </c>
      <c r="C85" s="271">
        <f>'Enter Inputs'!C46</f>
        <v>1250</v>
      </c>
      <c r="D85" s="271">
        <f>'Enter Inputs'!D46</f>
        <v>2500</v>
      </c>
      <c r="E85" s="272" t="str">
        <f>IF('Enter Inputs'!E46="","",'Enter Inputs'!E46)</f>
        <v>Critical to Performance</v>
      </c>
      <c r="F85" s="273" t="str">
        <f t="shared" ca="1" si="8"/>
        <v/>
      </c>
      <c r="G85" s="274" t="str" cm="1">
        <f t="array" aca="1" ref="G85" ca="1">IFERROR(_xlfn.IFS(E85=B$22,D$46,E85=$B$23,$D$47,E85=$B$24,$D$48,E85=$B$25,$D$49),"")</f>
        <v/>
      </c>
      <c r="H85" s="296">
        <f t="shared" si="9"/>
        <v>2500</v>
      </c>
      <c r="I85" s="271">
        <f t="shared" si="10"/>
        <v>0</v>
      </c>
      <c r="J85" s="125"/>
      <c r="K85" s="205"/>
      <c r="L85" s="205"/>
      <c r="M85" s="205"/>
      <c r="N85" s="120"/>
    </row>
    <row r="86" spans="2:14">
      <c r="B86" s="270" t="str">
        <f>'Enter Inputs'!B47</f>
        <v>Website</v>
      </c>
      <c r="C86" s="271">
        <f>'Enter Inputs'!C47</f>
        <v>540</v>
      </c>
      <c r="D86" s="271">
        <f>'Enter Inputs'!D47</f>
        <v>1200</v>
      </c>
      <c r="E86" s="272" t="str">
        <f>IF('Enter Inputs'!E47="","",'Enter Inputs'!E47)</f>
        <v>Mandatory</v>
      </c>
      <c r="F86" s="273" t="str">
        <f t="shared" ca="1" si="8"/>
        <v/>
      </c>
      <c r="G86" s="274" t="str" cm="1">
        <f t="array" aca="1" ref="G86" ca="1">IFERROR(_xlfn.IFS(E86=B$22,D$46,E86=$B$23,$D$47,E86=$B$24,$D$48,E86=$B$25,$D$49),"")</f>
        <v/>
      </c>
      <c r="H86" s="296">
        <f t="shared" si="9"/>
        <v>1200</v>
      </c>
      <c r="I86" s="271">
        <f t="shared" si="10"/>
        <v>0</v>
      </c>
      <c r="J86" s="125"/>
      <c r="K86" s="205"/>
      <c r="L86" s="205"/>
      <c r="M86" s="205"/>
      <c r="N86" s="120"/>
    </row>
    <row r="87" spans="2:14">
      <c r="B87" s="270" t="str">
        <f>'Enter Inputs'!B48</f>
        <v>Events</v>
      </c>
      <c r="C87" s="271">
        <f>'Enter Inputs'!C48</f>
        <v>0</v>
      </c>
      <c r="D87" s="271">
        <f>'Enter Inputs'!D48</f>
        <v>3000</v>
      </c>
      <c r="E87" s="272" t="str">
        <f>IF('Enter Inputs'!E48="","",'Enter Inputs'!E48)</f>
        <v>Nice to Have</v>
      </c>
      <c r="F87" s="273" t="str">
        <f t="shared" ca="1" si="8"/>
        <v/>
      </c>
      <c r="G87" s="274" t="str" cm="1">
        <f t="array" aca="1" ref="G87" ca="1">IFERROR(_xlfn.IFS(E87=B$22,D$46,E87=$B$23,$D$47,E87=$B$24,$D$48,E87=$B$25,$D$49),"")</f>
        <v/>
      </c>
      <c r="H87" s="296">
        <f t="shared" si="9"/>
        <v>3000</v>
      </c>
      <c r="I87" s="271">
        <f t="shared" si="10"/>
        <v>0</v>
      </c>
      <c r="J87" s="125"/>
      <c r="K87" s="205"/>
      <c r="L87" s="205"/>
      <c r="M87" s="205"/>
      <c r="N87" s="120"/>
    </row>
    <row r="88" spans="2:14">
      <c r="B88" s="270" t="str">
        <f>'Enter Inputs'!B49</f>
        <v>Client Appreciation</v>
      </c>
      <c r="C88" s="271">
        <f>'Enter Inputs'!C49</f>
        <v>750</v>
      </c>
      <c r="D88" s="271">
        <f>'Enter Inputs'!D49</f>
        <v>1500</v>
      </c>
      <c r="E88" s="272" t="str">
        <f>IF('Enter Inputs'!E49="","",'Enter Inputs'!E49)</f>
        <v>Nice to Have</v>
      </c>
      <c r="F88" s="273" t="str">
        <f t="shared" ca="1" si="8"/>
        <v/>
      </c>
      <c r="G88" s="274" t="str" cm="1">
        <f t="array" aca="1" ref="G88" ca="1">IFERROR(_xlfn.IFS(E88=B$22,D$46,E88=$B$23,$D$47,E88=$B$24,$D$48,E88=$B$25,$D$49),"")</f>
        <v/>
      </c>
      <c r="H88" s="296">
        <f t="shared" si="9"/>
        <v>1500</v>
      </c>
      <c r="I88" s="271">
        <f t="shared" si="10"/>
        <v>0</v>
      </c>
      <c r="J88" s="125"/>
      <c r="K88" s="205"/>
      <c r="L88" s="205"/>
      <c r="M88" s="205"/>
      <c r="N88" s="120"/>
    </row>
    <row r="89" spans="2:14">
      <c r="B89" s="270" t="str">
        <f>'Enter Inputs'!B50</f>
        <v>Graphic Design</v>
      </c>
      <c r="C89" s="271">
        <f>'Enter Inputs'!C50</f>
        <v>1350</v>
      </c>
      <c r="D89" s="271">
        <f>'Enter Inputs'!D50</f>
        <v>3000</v>
      </c>
      <c r="E89" s="272" t="str">
        <f>IF('Enter Inputs'!E50="","",'Enter Inputs'!E50)</f>
        <v>Nice to Have</v>
      </c>
      <c r="F89" s="273" t="str">
        <f t="shared" ca="1" si="8"/>
        <v/>
      </c>
      <c r="G89" s="274" t="str" cm="1">
        <f t="array" aca="1" ref="G89" ca="1">IFERROR(_xlfn.IFS(E89=B$22,D$46,E89=$B$23,$D$47,E89=$B$24,$D$48,E89=$B$25,$D$49),"")</f>
        <v/>
      </c>
      <c r="H89" s="296">
        <f t="shared" si="9"/>
        <v>3000</v>
      </c>
      <c r="I89" s="271">
        <f t="shared" si="10"/>
        <v>0</v>
      </c>
      <c r="J89" s="125"/>
      <c r="K89" s="205"/>
      <c r="L89" s="205"/>
      <c r="M89" s="205"/>
      <c r="N89" s="120"/>
    </row>
    <row r="90" spans="2:14">
      <c r="B90" s="270" t="str">
        <f>'Enter Inputs'!B51</f>
        <v>Office Rent &amp; Utilities</v>
      </c>
      <c r="C90" s="271">
        <f>'Enter Inputs'!C51</f>
        <v>19200</v>
      </c>
      <c r="D90" s="271">
        <f>'Enter Inputs'!D51</f>
        <v>32000</v>
      </c>
      <c r="E90" s="272" t="str">
        <f>IF('Enter Inputs'!E51="","",'Enter Inputs'!E51)</f>
        <v>Mandatory</v>
      </c>
      <c r="F90" s="273" t="str">
        <f t="shared" ca="1" si="8"/>
        <v/>
      </c>
      <c r="G90" s="274" t="str" cm="1">
        <f t="array" aca="1" ref="G90" ca="1">IFERROR(_xlfn.IFS(E90=B$22,D$46,E90=$B$23,$D$47,E90=$B$24,$D$48,E90=$B$25,$D$49),"")</f>
        <v/>
      </c>
      <c r="H90" s="296">
        <f t="shared" si="9"/>
        <v>32000</v>
      </c>
      <c r="I90" s="271">
        <f t="shared" si="10"/>
        <v>0</v>
      </c>
      <c r="J90" s="125"/>
      <c r="K90" s="205"/>
      <c r="L90" s="205"/>
      <c r="M90" s="205"/>
      <c r="N90" s="120"/>
    </row>
    <row r="91" spans="2:14">
      <c r="B91" s="270" t="str">
        <f>'Enter Inputs'!B52</f>
        <v>Office Supplies</v>
      </c>
      <c r="C91" s="271">
        <f>'Enter Inputs'!C52</f>
        <v>0</v>
      </c>
      <c r="D91" s="271">
        <f>'Enter Inputs'!D52</f>
        <v>0</v>
      </c>
      <c r="E91" s="272" t="str">
        <f>IF('Enter Inputs'!E52="","",'Enter Inputs'!E52)</f>
        <v/>
      </c>
      <c r="F91" s="273" t="str">
        <f t="shared" ca="1" si="8"/>
        <v/>
      </c>
      <c r="G91" s="274" t="str" cm="1">
        <f t="array" aca="1" ref="G91" ca="1">IFERROR(_xlfn.IFS(E91=B$22,D$46,E91=$B$23,$D$47,E91=$B$24,$D$48,E91=$B$25,$D$49),"")</f>
        <v/>
      </c>
      <c r="H91" s="296">
        <f t="shared" si="9"/>
        <v>0</v>
      </c>
      <c r="I91" s="271">
        <f t="shared" si="10"/>
        <v>0</v>
      </c>
      <c r="J91" s="125"/>
      <c r="K91" s="205"/>
      <c r="L91" s="205"/>
      <c r="M91" s="205"/>
      <c r="N91" s="120"/>
    </row>
    <row r="92" spans="2:14">
      <c r="B92" s="270" t="str">
        <f>'Enter Inputs'!B53</f>
        <v>Staples</v>
      </c>
      <c r="C92" s="271">
        <f>'Enter Inputs'!C53</f>
        <v>3000</v>
      </c>
      <c r="D92" s="271">
        <f>'Enter Inputs'!D53</f>
        <v>4500</v>
      </c>
      <c r="E92" s="272" t="str">
        <f>IF('Enter Inputs'!E53="","",'Enter Inputs'!E53)</f>
        <v>Critical to Performance</v>
      </c>
      <c r="F92" s="273" t="str">
        <f t="shared" ca="1" si="8"/>
        <v/>
      </c>
      <c r="G92" s="274" t="str" cm="1">
        <f t="array" aca="1" ref="G92" ca="1">IFERROR(_xlfn.IFS(E92=B$22,D$46,E92=$B$23,$D$47,E92=$B$24,$D$48,E92=$B$25,$D$49),"")</f>
        <v/>
      </c>
      <c r="H92" s="296">
        <f t="shared" si="9"/>
        <v>4500</v>
      </c>
      <c r="I92" s="271">
        <f t="shared" si="10"/>
        <v>0</v>
      </c>
      <c r="J92" s="125"/>
      <c r="K92" s="205"/>
      <c r="L92" s="205"/>
      <c r="M92" s="205"/>
      <c r="N92" s="120"/>
    </row>
    <row r="93" spans="2:14">
      <c r="B93" s="270" t="str">
        <f>'Enter Inputs'!B54</f>
        <v>Amazon</v>
      </c>
      <c r="C93" s="271">
        <f>'Enter Inputs'!C54</f>
        <v>1050</v>
      </c>
      <c r="D93" s="271">
        <f>'Enter Inputs'!D54</f>
        <v>2100</v>
      </c>
      <c r="E93" s="272" t="str">
        <f>IF('Enter Inputs'!E54="","",'Enter Inputs'!E54)</f>
        <v>Nice to Have</v>
      </c>
      <c r="F93" s="273" t="str">
        <f t="shared" ca="1" si="8"/>
        <v/>
      </c>
      <c r="G93" s="274" t="str" cm="1">
        <f t="array" aca="1" ref="G93" ca="1">IFERROR(_xlfn.IFS(E93=B$22,D$46,E93=$B$23,$D$47,E93=$B$24,$D$48,E93=$B$25,$D$49),"")</f>
        <v/>
      </c>
      <c r="H93" s="296">
        <f t="shared" si="9"/>
        <v>2100</v>
      </c>
      <c r="I93" s="271">
        <f t="shared" si="10"/>
        <v>0</v>
      </c>
      <c r="J93" s="125"/>
      <c r="K93" s="205"/>
      <c r="L93" s="205"/>
      <c r="M93" s="205"/>
      <c r="N93" s="120"/>
    </row>
    <row r="94" spans="2:14">
      <c r="B94" s="270" t="str">
        <f>'Enter Inputs'!B55</f>
        <v>Other Supplies (Food, etc.)</v>
      </c>
      <c r="C94" s="271">
        <f>'Enter Inputs'!C55</f>
        <v>810</v>
      </c>
      <c r="D94" s="271">
        <f>'Enter Inputs'!D55</f>
        <v>1800</v>
      </c>
      <c r="E94" s="272" t="str">
        <f>IF('Enter Inputs'!E55="","",'Enter Inputs'!E55)</f>
        <v>Luxury</v>
      </c>
      <c r="F94" s="273" t="str">
        <f t="shared" ca="1" si="8"/>
        <v/>
      </c>
      <c r="G94" s="274" t="str" cm="1">
        <f t="array" aca="1" ref="G94" ca="1">IFERROR(_xlfn.IFS(E94=B$22,D$46,E94=$B$23,$D$47,E94=$B$24,$D$48,E94=$B$25,$D$49),"")</f>
        <v/>
      </c>
      <c r="H94" s="296">
        <f t="shared" si="9"/>
        <v>1800</v>
      </c>
      <c r="I94" s="271">
        <f t="shared" si="10"/>
        <v>0</v>
      </c>
      <c r="J94" s="125"/>
      <c r="K94" s="205"/>
      <c r="L94" s="205"/>
      <c r="M94" s="205"/>
      <c r="N94" s="120"/>
    </row>
    <row r="95" spans="2:14">
      <c r="B95" s="270" t="str">
        <f>'Enter Inputs'!B56</f>
        <v>Payroll</v>
      </c>
      <c r="C95" s="271">
        <f>'Enter Inputs'!C56</f>
        <v>0</v>
      </c>
      <c r="D95" s="271">
        <f>'Enter Inputs'!D56</f>
        <v>0</v>
      </c>
      <c r="E95" s="272" t="str">
        <f>IF('Enter Inputs'!E56="","",'Enter Inputs'!E56)</f>
        <v/>
      </c>
      <c r="F95" s="273" t="str">
        <f t="shared" ca="1" si="8"/>
        <v/>
      </c>
      <c r="G95" s="274" t="str" cm="1">
        <f t="array" aca="1" ref="G95" ca="1">IFERROR(_xlfn.IFS(E95=B$22,D$46,E95=$B$23,$D$47,E95=$B$24,$D$48,E95=$B$25,$D$49),"")</f>
        <v/>
      </c>
      <c r="H95" s="296">
        <f t="shared" si="9"/>
        <v>0</v>
      </c>
      <c r="I95" s="271">
        <f t="shared" si="10"/>
        <v>0</v>
      </c>
      <c r="J95" s="125"/>
      <c r="K95" s="205"/>
      <c r="L95" s="205"/>
      <c r="M95" s="205"/>
      <c r="N95" s="120"/>
    </row>
    <row r="96" spans="2:14">
      <c r="B96" s="270" t="str">
        <f>'Enter Inputs'!B57</f>
        <v>Smith, Jim</v>
      </c>
      <c r="C96" s="271">
        <f>'Enter Inputs'!C57</f>
        <v>22500</v>
      </c>
      <c r="D96" s="271">
        <f>'Enter Inputs'!D57</f>
        <v>50000</v>
      </c>
      <c r="E96" s="272" t="str">
        <f>IF('Enter Inputs'!E57="","",'Enter Inputs'!E57)</f>
        <v>Mandatory</v>
      </c>
      <c r="F96" s="273" t="str">
        <f t="shared" ca="1" si="8"/>
        <v/>
      </c>
      <c r="G96" s="274" t="str" cm="1">
        <f t="array" aca="1" ref="G96" ca="1">IFERROR(_xlfn.IFS(E96=B$22,D$46,E96=$B$23,$D$47,E96=$B$24,$D$48,E96=$B$25,$D$49),"")</f>
        <v/>
      </c>
      <c r="H96" s="296">
        <f t="shared" si="9"/>
        <v>50000</v>
      </c>
      <c r="I96" s="271">
        <f t="shared" si="10"/>
        <v>0</v>
      </c>
      <c r="J96" s="125"/>
      <c r="K96" s="205"/>
      <c r="L96" s="205"/>
      <c r="M96" s="205"/>
      <c r="N96" s="120"/>
    </row>
    <row r="97" spans="2:14">
      <c r="B97" s="270" t="str">
        <f>'Enter Inputs'!B58</f>
        <v>Doe, Jane</v>
      </c>
      <c r="C97" s="271">
        <f>'Enter Inputs'!C58</f>
        <v>3744</v>
      </c>
      <c r="D97" s="271">
        <f>'Enter Inputs'!D58</f>
        <v>6240</v>
      </c>
      <c r="E97" s="272" t="str">
        <f>IF('Enter Inputs'!E58="","",'Enter Inputs'!E58)</f>
        <v>Nice to Have</v>
      </c>
      <c r="F97" s="273" t="str">
        <f t="shared" ca="1" si="8"/>
        <v/>
      </c>
      <c r="G97" s="274" t="str" cm="1">
        <f t="array" aca="1" ref="G97" ca="1">IFERROR(_xlfn.IFS(E97=B$22,D$46,E97=$B$23,$D$47,E97=$B$24,$D$48,E97=$B$25,$D$49),"")</f>
        <v/>
      </c>
      <c r="H97" s="296">
        <f t="shared" si="9"/>
        <v>6240</v>
      </c>
      <c r="I97" s="271">
        <f t="shared" si="10"/>
        <v>0</v>
      </c>
      <c r="J97" s="125"/>
      <c r="K97" s="205"/>
      <c r="L97" s="205"/>
      <c r="M97" s="205"/>
      <c r="N97" s="120"/>
    </row>
    <row r="98" spans="2:14">
      <c r="B98" s="270" t="str">
        <f>'Enter Inputs'!B59</f>
        <v>Employee Benefits</v>
      </c>
      <c r="C98" s="271">
        <f>'Enter Inputs'!C59</f>
        <v>5000</v>
      </c>
      <c r="D98" s="271">
        <f>'Enter Inputs'!D59</f>
        <v>10000</v>
      </c>
      <c r="E98" s="272" t="str">
        <f>IF('Enter Inputs'!E59="","",'Enter Inputs'!E59)</f>
        <v>Critical to Performance</v>
      </c>
      <c r="F98" s="273" t="str">
        <f t="shared" ca="1" si="8"/>
        <v/>
      </c>
      <c r="G98" s="274" t="str" cm="1">
        <f t="array" aca="1" ref="G98" ca="1">IFERROR(_xlfn.IFS(E98=B$22,D$46,E98=$B$23,$D$47,E98=$B$24,$D$48,E98=$B$25,$D$49),"")</f>
        <v/>
      </c>
      <c r="H98" s="296">
        <f t="shared" si="9"/>
        <v>10000</v>
      </c>
      <c r="I98" s="271">
        <f t="shared" si="10"/>
        <v>0</v>
      </c>
      <c r="J98" s="125"/>
      <c r="K98" s="205"/>
      <c r="L98" s="205"/>
      <c r="M98" s="205"/>
      <c r="N98" s="120"/>
    </row>
    <row r="99" spans="2:14">
      <c r="B99" s="270" t="str">
        <f>'Enter Inputs'!B60</f>
        <v>Payroll Taxes</v>
      </c>
      <c r="C99" s="271">
        <f>'Enter Inputs'!C60</f>
        <v>30875.760000000002</v>
      </c>
      <c r="D99" s="271">
        <f>'Enter Inputs'!D60</f>
        <v>68612.800000000003</v>
      </c>
      <c r="E99" s="272" t="str">
        <f>IF('Enter Inputs'!E60="","",'Enter Inputs'!E60)</f>
        <v>Mandatory</v>
      </c>
      <c r="F99" s="273" t="str">
        <f t="shared" ca="1" si="8"/>
        <v/>
      </c>
      <c r="G99" s="274" t="str" cm="1">
        <f t="array" aca="1" ref="G99" ca="1">IFERROR(_xlfn.IFS(E99=B$22,D$46,E99=$B$23,$D$47,E99=$B$24,$D$48,E99=$B$25,$D$49),"")</f>
        <v/>
      </c>
      <c r="H99" s="296">
        <f t="shared" si="9"/>
        <v>68612.800000000003</v>
      </c>
      <c r="I99" s="271">
        <f t="shared" si="10"/>
        <v>0</v>
      </c>
      <c r="J99" s="125"/>
      <c r="K99" s="205"/>
      <c r="L99" s="205"/>
      <c r="M99" s="205"/>
      <c r="N99" s="120"/>
    </row>
    <row r="100" spans="2:14">
      <c r="B100" s="270" t="str">
        <f>'Enter Inputs'!B61</f>
        <v>Postage &amp; Shipping</v>
      </c>
      <c r="C100" s="271">
        <f>'Enter Inputs'!C61</f>
        <v>600</v>
      </c>
      <c r="D100" s="271">
        <f>'Enter Inputs'!D61</f>
        <v>1000</v>
      </c>
      <c r="E100" s="272" t="str">
        <f>IF('Enter Inputs'!E61="","",'Enter Inputs'!E61)</f>
        <v>Critical to Performance</v>
      </c>
      <c r="F100" s="273" t="str">
        <f t="shared" ca="1" si="8"/>
        <v/>
      </c>
      <c r="G100" s="274" t="str" cm="1">
        <f t="array" aca="1" ref="G100" ca="1">IFERROR(_xlfn.IFS(E100=B$22,D$46,E100=$B$23,$D$47,E100=$B$24,$D$48,E100=$B$25,$D$49),"")</f>
        <v/>
      </c>
      <c r="H100" s="296">
        <f t="shared" si="9"/>
        <v>1000</v>
      </c>
      <c r="I100" s="271">
        <f t="shared" si="10"/>
        <v>0</v>
      </c>
      <c r="J100" s="125"/>
      <c r="K100" s="205"/>
      <c r="L100" s="205"/>
      <c r="M100" s="205"/>
      <c r="N100" s="120"/>
    </row>
    <row r="101" spans="2:14">
      <c r="B101" s="270" t="str">
        <f>'Enter Inputs'!B62</f>
        <v>Printing &amp; Reproduction</v>
      </c>
      <c r="C101" s="271">
        <f>'Enter Inputs'!C62</f>
        <v>500</v>
      </c>
      <c r="D101" s="271">
        <f>'Enter Inputs'!D62</f>
        <v>1000</v>
      </c>
      <c r="E101" s="272" t="str">
        <f>IF('Enter Inputs'!E62="","",'Enter Inputs'!E62)</f>
        <v>Critical to Performance</v>
      </c>
      <c r="F101" s="273" t="str">
        <f t="shared" ca="1" si="8"/>
        <v/>
      </c>
      <c r="G101" s="274" t="str" cm="1">
        <f t="array" aca="1" ref="G101" ca="1">IFERROR(_xlfn.IFS(E101=B$22,D$46,E101=$B$23,$D$47,E101=$B$24,$D$48,E101=$B$25,$D$49),"")</f>
        <v/>
      </c>
      <c r="H101" s="296">
        <f t="shared" si="9"/>
        <v>1000</v>
      </c>
      <c r="I101" s="271">
        <f t="shared" si="10"/>
        <v>0</v>
      </c>
      <c r="J101" s="125"/>
      <c r="K101" s="205"/>
      <c r="L101" s="205"/>
      <c r="M101" s="205"/>
      <c r="N101" s="120"/>
    </row>
    <row r="102" spans="2:14">
      <c r="B102" s="270" t="str">
        <f>'Enter Inputs'!B63</f>
        <v>Subscriptions</v>
      </c>
      <c r="C102" s="271">
        <f>'Enter Inputs'!C63</f>
        <v>0</v>
      </c>
      <c r="D102" s="271">
        <f>'Enter Inputs'!D63</f>
        <v>0</v>
      </c>
      <c r="E102" s="272" t="str">
        <f>IF('Enter Inputs'!E63="","",'Enter Inputs'!E63)</f>
        <v/>
      </c>
      <c r="F102" s="273" t="str">
        <f t="shared" ca="1" si="8"/>
        <v/>
      </c>
      <c r="G102" s="274" t="str" cm="1">
        <f t="array" aca="1" ref="G102" ca="1">IFERROR(_xlfn.IFS(E102=B$22,D$46,E102=$B$23,$D$47,E102=$B$24,$D$48,E102=$B$25,$D$49),"")</f>
        <v/>
      </c>
      <c r="H102" s="296">
        <f t="shared" si="9"/>
        <v>0</v>
      </c>
      <c r="I102" s="271">
        <f t="shared" si="10"/>
        <v>0</v>
      </c>
      <c r="J102" s="125"/>
      <c r="K102" s="205"/>
      <c r="L102" s="205"/>
      <c r="M102" s="205"/>
      <c r="N102" s="120"/>
    </row>
    <row r="103" spans="2:14">
      <c r="B103" s="270" t="str">
        <f>'Enter Inputs'!B64</f>
        <v>Audible</v>
      </c>
      <c r="C103" s="271">
        <f>'Enter Inputs'!C64</f>
        <v>108</v>
      </c>
      <c r="D103" s="271">
        <f>'Enter Inputs'!D64</f>
        <v>180</v>
      </c>
      <c r="E103" s="272" t="str">
        <f>IF('Enter Inputs'!E64="","",'Enter Inputs'!E64)</f>
        <v>Luxury</v>
      </c>
      <c r="F103" s="273" t="str">
        <f t="shared" ca="1" si="8"/>
        <v/>
      </c>
      <c r="G103" s="274" t="str" cm="1">
        <f t="array" aca="1" ref="G103" ca="1">IFERROR(_xlfn.IFS(E103=B$22,D$46,E103=$B$23,$D$47,E103=$B$24,$D$48,E103=$B$25,$D$49),"")</f>
        <v/>
      </c>
      <c r="H103" s="296">
        <f t="shared" si="9"/>
        <v>180</v>
      </c>
      <c r="I103" s="271">
        <f t="shared" si="10"/>
        <v>0</v>
      </c>
      <c r="J103" s="125"/>
      <c r="K103" s="205"/>
      <c r="L103" s="205"/>
      <c r="M103" s="205"/>
      <c r="N103" s="120"/>
    </row>
    <row r="104" spans="2:14">
      <c r="B104" s="270" t="str">
        <f>'Enter Inputs'!B65</f>
        <v>Blinkist</v>
      </c>
      <c r="C104" s="271">
        <f>'Enter Inputs'!C65</f>
        <v>96</v>
      </c>
      <c r="D104" s="271">
        <f>'Enter Inputs'!D65</f>
        <v>192</v>
      </c>
      <c r="E104" s="272" t="str">
        <f>IF('Enter Inputs'!E65="","",'Enter Inputs'!E65)</f>
        <v>Luxury</v>
      </c>
      <c r="F104" s="273" t="str">
        <f t="shared" ca="1" si="8"/>
        <v/>
      </c>
      <c r="G104" s="274" t="str" cm="1">
        <f t="array" aca="1" ref="G104" ca="1">IFERROR(_xlfn.IFS(E104=B$22,D$46,E104=$B$23,$D$47,E104=$B$24,$D$48,E104=$B$25,$D$49),"")</f>
        <v/>
      </c>
      <c r="H104" s="296">
        <f t="shared" si="9"/>
        <v>192</v>
      </c>
      <c r="I104" s="271">
        <f t="shared" si="10"/>
        <v>0</v>
      </c>
      <c r="J104" s="125"/>
      <c r="K104" s="205"/>
      <c r="L104" s="205"/>
      <c r="M104" s="205"/>
      <c r="N104" s="120"/>
    </row>
    <row r="105" spans="2:14">
      <c r="B105" s="270" t="str">
        <f>'Enter Inputs'!B66</f>
        <v>Technology</v>
      </c>
      <c r="C105" s="271">
        <f>'Enter Inputs'!C66</f>
        <v>0</v>
      </c>
      <c r="D105" s="271">
        <f>'Enter Inputs'!D66</f>
        <v>0</v>
      </c>
      <c r="E105" s="272" t="str">
        <f>IF('Enter Inputs'!E66="","",'Enter Inputs'!E66)</f>
        <v/>
      </c>
      <c r="F105" s="273" t="str">
        <f t="shared" ca="1" si="8"/>
        <v/>
      </c>
      <c r="G105" s="274" t="str" cm="1">
        <f t="array" aca="1" ref="G105" ca="1">IFERROR(_xlfn.IFS(E105=B$22,D$46,E105=$B$23,$D$47,E105=$B$24,$D$48,E105=$B$25,$D$49),"")</f>
        <v/>
      </c>
      <c r="H105" s="296">
        <f t="shared" si="9"/>
        <v>0</v>
      </c>
      <c r="I105" s="271">
        <f t="shared" si="10"/>
        <v>0</v>
      </c>
      <c r="J105" s="125"/>
      <c r="K105" s="205"/>
      <c r="L105" s="205"/>
      <c r="M105" s="205"/>
      <c r="N105" s="120"/>
    </row>
    <row r="106" spans="2:14">
      <c r="B106" s="270" t="str">
        <f>'Enter Inputs'!B67</f>
        <v>Advice Pay Charges</v>
      </c>
      <c r="C106" s="271">
        <f>'Enter Inputs'!C67</f>
        <v>900</v>
      </c>
      <c r="D106" s="271">
        <f>'Enter Inputs'!D67</f>
        <v>1500</v>
      </c>
      <c r="E106" s="272" t="str">
        <f>IF('Enter Inputs'!E67="","",'Enter Inputs'!E67)</f>
        <v>Mandatory</v>
      </c>
      <c r="F106" s="273" t="str">
        <f t="shared" ca="1" si="8"/>
        <v/>
      </c>
      <c r="G106" s="274" t="str" cm="1">
        <f t="array" aca="1" ref="G106" ca="1">IFERROR(_xlfn.IFS(E106=B$22,D$46,E106=$B$23,$D$47,E106=$B$24,$D$48,E106=$B$25,$D$49),"")</f>
        <v/>
      </c>
      <c r="H106" s="296">
        <f t="shared" si="9"/>
        <v>1500</v>
      </c>
      <c r="I106" s="271">
        <f t="shared" si="10"/>
        <v>0</v>
      </c>
      <c r="J106" s="125"/>
      <c r="K106" s="205"/>
      <c r="L106" s="205"/>
      <c r="M106" s="205"/>
      <c r="N106" s="120"/>
    </row>
    <row r="107" spans="2:14">
      <c r="B107" s="270" t="str">
        <f>'Enter Inputs'!B68</f>
        <v>Carbonite</v>
      </c>
      <c r="C107" s="271">
        <f>'Enter Inputs'!C68</f>
        <v>243.98500000000001</v>
      </c>
      <c r="D107" s="271">
        <f>'Enter Inputs'!D68</f>
        <v>487.97</v>
      </c>
      <c r="E107" s="272" t="str">
        <f>IF('Enter Inputs'!E68="","",'Enter Inputs'!E68)</f>
        <v>Mandatory</v>
      </c>
      <c r="F107" s="273" t="str">
        <f t="shared" ca="1" si="8"/>
        <v/>
      </c>
      <c r="G107" s="274" t="str" cm="1">
        <f t="array" aca="1" ref="G107" ca="1">IFERROR(_xlfn.IFS(E107=B$22,D$46,E107=$B$23,$D$47,E107=$B$24,$D$48,E107=$B$25,$D$49),"")</f>
        <v/>
      </c>
      <c r="H107" s="296">
        <f t="shared" si="9"/>
        <v>487.97</v>
      </c>
      <c r="I107" s="271">
        <f t="shared" si="10"/>
        <v>0</v>
      </c>
      <c r="J107" s="125"/>
      <c r="K107" s="205"/>
      <c r="L107" s="205"/>
      <c r="M107" s="205"/>
      <c r="N107" s="120"/>
    </row>
    <row r="108" spans="2:14">
      <c r="B108" s="270" t="str">
        <f>'Enter Inputs'!B69</f>
        <v>CRM</v>
      </c>
      <c r="C108" s="271">
        <f>'Enter Inputs'!C69</f>
        <v>534.6</v>
      </c>
      <c r="D108" s="271">
        <f>'Enter Inputs'!D69</f>
        <v>1188</v>
      </c>
      <c r="E108" s="272" t="str">
        <f>IF('Enter Inputs'!E69="","",'Enter Inputs'!E69)</f>
        <v>Mandatory</v>
      </c>
      <c r="F108" s="273" t="str">
        <f t="shared" ca="1" si="8"/>
        <v/>
      </c>
      <c r="G108" s="274" t="str" cm="1">
        <f t="array" aca="1" ref="G108" ca="1">IFERROR(_xlfn.IFS(E108=B$22,D$46,E108=$B$23,$D$47,E108=$B$24,$D$48,E108=$B$25,$D$49),"")</f>
        <v/>
      </c>
      <c r="H108" s="296">
        <f t="shared" si="9"/>
        <v>1188</v>
      </c>
      <c r="I108" s="271">
        <f t="shared" si="10"/>
        <v>0</v>
      </c>
      <c r="J108" s="125"/>
      <c r="K108" s="205"/>
      <c r="L108" s="205"/>
      <c r="M108" s="205"/>
      <c r="N108" s="120"/>
    </row>
    <row r="109" spans="2:14">
      <c r="B109" s="270" t="str">
        <f>'Enter Inputs'!B70</f>
        <v>Google</v>
      </c>
      <c r="C109" s="271">
        <f>'Enter Inputs'!C70</f>
        <v>270</v>
      </c>
      <c r="D109" s="271">
        <f>'Enter Inputs'!D70</f>
        <v>540</v>
      </c>
      <c r="E109" s="272" t="str">
        <f>IF('Enter Inputs'!E70="","",'Enter Inputs'!E70)</f>
        <v>Mandatory</v>
      </c>
      <c r="F109" s="273" t="str">
        <f t="shared" ca="1" si="8"/>
        <v/>
      </c>
      <c r="G109" s="274" t="str" cm="1">
        <f t="array" aca="1" ref="G109" ca="1">IFERROR(_xlfn.IFS(E109=B$22,D$46,E109=$B$23,$D$47,E109=$B$24,$D$48,E109=$B$25,$D$49),"")</f>
        <v/>
      </c>
      <c r="H109" s="296">
        <f t="shared" si="9"/>
        <v>540</v>
      </c>
      <c r="I109" s="271">
        <f t="shared" si="10"/>
        <v>0</v>
      </c>
      <c r="J109" s="125"/>
      <c r="K109" s="205"/>
      <c r="L109" s="205"/>
      <c r="M109" s="205"/>
      <c r="N109" s="120"/>
    </row>
    <row r="110" spans="2:14">
      <c r="B110" s="270" t="str">
        <f>'Enter Inputs'!B71</f>
        <v>Planning Software</v>
      </c>
      <c r="C110" s="271">
        <f>'Enter Inputs'!C71</f>
        <v>1620</v>
      </c>
      <c r="D110" s="271">
        <f>'Enter Inputs'!D71</f>
        <v>3600</v>
      </c>
      <c r="E110" s="272" t="str">
        <f>IF('Enter Inputs'!E71="","",'Enter Inputs'!E71)</f>
        <v>Mandatory</v>
      </c>
      <c r="F110" s="273" t="str">
        <f t="shared" ca="1" si="8"/>
        <v/>
      </c>
      <c r="G110" s="274" t="str" cm="1">
        <f t="array" aca="1" ref="G110" ca="1">IFERROR(_xlfn.IFS(E110=B$22,D$46,E110=$B$23,$D$47,E110=$B$24,$D$48,E110=$B$25,$D$49),"")</f>
        <v/>
      </c>
      <c r="H110" s="296">
        <f t="shared" si="9"/>
        <v>3600</v>
      </c>
      <c r="I110" s="271">
        <f t="shared" si="10"/>
        <v>0</v>
      </c>
      <c r="J110" s="125"/>
      <c r="K110" s="205"/>
      <c r="L110" s="205"/>
      <c r="M110" s="205"/>
      <c r="N110" s="120"/>
    </row>
    <row r="111" spans="2:14">
      <c r="B111" s="270" t="str">
        <f>'Enter Inputs'!B72</f>
        <v>Riskalyze</v>
      </c>
      <c r="C111" s="271">
        <f>'Enter Inputs'!C72</f>
        <v>846.36599999999987</v>
      </c>
      <c r="D111" s="271">
        <f>'Enter Inputs'!D72</f>
        <v>1410.61</v>
      </c>
      <c r="E111" s="272" t="str">
        <f>IF('Enter Inputs'!E72="","",'Enter Inputs'!E72)</f>
        <v>Critical to Performance</v>
      </c>
      <c r="F111" s="273" t="str">
        <f t="shared" ca="1" si="8"/>
        <v/>
      </c>
      <c r="G111" s="274" t="str" cm="1">
        <f t="array" aca="1" ref="G111" ca="1">IFERROR(_xlfn.IFS(E111=B$22,D$46,E111=$B$23,$D$47,E111=$B$24,$D$48,E111=$B$25,$D$49),"")</f>
        <v/>
      </c>
      <c r="H111" s="296">
        <f t="shared" si="9"/>
        <v>1410.61</v>
      </c>
      <c r="I111" s="271">
        <f t="shared" si="10"/>
        <v>0</v>
      </c>
      <c r="J111" s="125"/>
      <c r="K111" s="205"/>
      <c r="L111" s="205"/>
      <c r="M111" s="205"/>
      <c r="N111" s="120"/>
    </row>
    <row r="112" spans="2:14">
      <c r="B112" s="270" t="str">
        <f>'Enter Inputs'!B73</f>
        <v>Other Software</v>
      </c>
      <c r="C112" s="271">
        <f>'Enter Inputs'!C73</f>
        <v>1142.125</v>
      </c>
      <c r="D112" s="271">
        <f>'Enter Inputs'!D73</f>
        <v>2284.25</v>
      </c>
      <c r="E112" s="272" t="str">
        <f>IF('Enter Inputs'!E73="","",'Enter Inputs'!E73)</f>
        <v>Nice to Have</v>
      </c>
      <c r="F112" s="273" t="str">
        <f t="shared" ref="F112:F143" ca="1" si="11">IF(G112=$C$53,$B$53,IF(G112=$C$54,$B$54,IF(G112=$C$55,$B$55,"")))</f>
        <v/>
      </c>
      <c r="G112" s="274" t="str" cm="1">
        <f t="array" aca="1" ref="G112" ca="1">IFERROR(_xlfn.IFS(E112=B$22,D$46,E112=$B$23,$D$47,E112=$B$24,$D$48,E112=$B$25,$D$49),"")</f>
        <v/>
      </c>
      <c r="H112" s="296">
        <f t="shared" si="9"/>
        <v>2284.25</v>
      </c>
      <c r="I112" s="271">
        <f t="shared" ref="I112:I143" si="12">D112-H112</f>
        <v>0</v>
      </c>
      <c r="J112" s="125"/>
      <c r="K112" s="205"/>
      <c r="L112" s="205"/>
      <c r="M112" s="205"/>
      <c r="N112" s="120"/>
    </row>
    <row r="113" spans="2:14">
      <c r="B113" s="270" t="str">
        <f>'Enter Inputs'!B74</f>
        <v>Hardware &amp; Equipment</v>
      </c>
      <c r="C113" s="271">
        <f>'Enter Inputs'!C74</f>
        <v>1000</v>
      </c>
      <c r="D113" s="271">
        <f>'Enter Inputs'!D74</f>
        <v>2552.5</v>
      </c>
      <c r="E113" s="272" t="str">
        <f>IF('Enter Inputs'!E74="","",'Enter Inputs'!E74)</f>
        <v>Critical to Performance</v>
      </c>
      <c r="F113" s="273" t="str">
        <f t="shared" ca="1" si="11"/>
        <v/>
      </c>
      <c r="G113" s="274" t="str" cm="1">
        <f t="array" aca="1" ref="G113" ca="1">IFERROR(_xlfn.IFS(E113=B$22,D$46,E113=$B$23,$D$47,E113=$B$24,$D$48,E113=$B$25,$D$49),"")</f>
        <v/>
      </c>
      <c r="H113" s="296">
        <f t="shared" si="9"/>
        <v>2552.5</v>
      </c>
      <c r="I113" s="271">
        <f t="shared" si="12"/>
        <v>0</v>
      </c>
      <c r="J113" s="125"/>
      <c r="K113" s="205"/>
      <c r="L113" s="205"/>
      <c r="M113" s="205"/>
      <c r="N113" s="120"/>
    </row>
    <row r="114" spans="2:14">
      <c r="B114" s="270" t="str">
        <f>'Enter Inputs'!B75</f>
        <v>Telecommunications</v>
      </c>
      <c r="C114" s="271">
        <f>'Enter Inputs'!C75</f>
        <v>0</v>
      </c>
      <c r="D114" s="271">
        <f>'Enter Inputs'!D75</f>
        <v>0</v>
      </c>
      <c r="E114" s="272" t="str">
        <f>IF('Enter Inputs'!E75="","",'Enter Inputs'!E75)</f>
        <v/>
      </c>
      <c r="F114" s="273" t="str">
        <f t="shared" ca="1" si="11"/>
        <v/>
      </c>
      <c r="G114" s="274" t="str" cm="1">
        <f t="array" aca="1" ref="G114" ca="1">IFERROR(_xlfn.IFS(E114=B$22,D$46,E114=$B$23,$D$47,E114=$B$24,$D$48,E114=$B$25,$D$49),"")</f>
        <v/>
      </c>
      <c r="H114" s="296">
        <f t="shared" si="9"/>
        <v>0</v>
      </c>
      <c r="I114" s="271">
        <f t="shared" si="12"/>
        <v>0</v>
      </c>
      <c r="J114" s="125"/>
      <c r="K114" s="205"/>
      <c r="L114" s="205"/>
      <c r="M114" s="205"/>
      <c r="N114" s="120"/>
    </row>
    <row r="115" spans="2:14">
      <c r="B115" s="270" t="str">
        <f>'Enter Inputs'!B76</f>
        <v>Phone</v>
      </c>
      <c r="C115" s="271">
        <f>'Enter Inputs'!C76</f>
        <v>270</v>
      </c>
      <c r="D115" s="271">
        <f>'Enter Inputs'!D76</f>
        <v>600</v>
      </c>
      <c r="E115" s="272" t="str">
        <f>IF('Enter Inputs'!E76="","",'Enter Inputs'!E76)</f>
        <v>Mandatory</v>
      </c>
      <c r="F115" s="273" t="str">
        <f t="shared" ca="1" si="11"/>
        <v/>
      </c>
      <c r="G115" s="274" t="str" cm="1">
        <f t="array" aca="1" ref="G115" ca="1">IFERROR(_xlfn.IFS(E115=B$22,D$46,E115=$B$23,$D$47,E115=$B$24,$D$48,E115=$B$25,$D$49),"")</f>
        <v/>
      </c>
      <c r="H115" s="296">
        <f t="shared" si="9"/>
        <v>600</v>
      </c>
      <c r="I115" s="271">
        <f t="shared" si="12"/>
        <v>0</v>
      </c>
      <c r="J115" s="125"/>
      <c r="K115" s="205"/>
      <c r="L115" s="205"/>
      <c r="M115" s="205"/>
      <c r="N115" s="120"/>
    </row>
    <row r="116" spans="2:14">
      <c r="B116" s="270" t="str">
        <f>'Enter Inputs'!B77</f>
        <v>Cell Phone</v>
      </c>
      <c r="C116" s="271">
        <f>'Enter Inputs'!C77</f>
        <v>1080</v>
      </c>
      <c r="D116" s="271">
        <f>'Enter Inputs'!D77</f>
        <v>1800</v>
      </c>
      <c r="E116" s="272" t="str">
        <f>IF('Enter Inputs'!E77="","",'Enter Inputs'!E77)</f>
        <v>Mandatory</v>
      </c>
      <c r="F116" s="273" t="str">
        <f t="shared" ca="1" si="11"/>
        <v/>
      </c>
      <c r="G116" s="274" t="str" cm="1">
        <f t="array" aca="1" ref="G116" ca="1">IFERROR(_xlfn.IFS(E116=B$22,D$46,E116=$B$23,$D$47,E116=$B$24,$D$48,E116=$B$25,$D$49),"")</f>
        <v/>
      </c>
      <c r="H116" s="296">
        <v>0</v>
      </c>
      <c r="I116" s="271">
        <f t="shared" si="12"/>
        <v>1800</v>
      </c>
      <c r="J116" s="125"/>
      <c r="K116" s="205"/>
      <c r="L116" s="205"/>
      <c r="M116" s="205"/>
      <c r="N116" s="120"/>
    </row>
    <row r="117" spans="2:14">
      <c r="B117" s="270" t="str">
        <f>'Enter Inputs'!B78</f>
        <v>Travel &amp; Entertainment</v>
      </c>
      <c r="C117" s="271">
        <f>'Enter Inputs'!C78</f>
        <v>0</v>
      </c>
      <c r="D117" s="271">
        <f>'Enter Inputs'!D78</f>
        <v>0</v>
      </c>
      <c r="E117" s="272" t="str">
        <f>IF('Enter Inputs'!E78="","",'Enter Inputs'!E78)</f>
        <v/>
      </c>
      <c r="F117" s="273" t="str">
        <f t="shared" ca="1" si="11"/>
        <v/>
      </c>
      <c r="G117" s="274" t="str" cm="1">
        <f t="array" aca="1" ref="G117" ca="1">IFERROR(_xlfn.IFS(E117=B$22,D$46,E117=$B$23,$D$47,E117=$B$24,$D$48,E117=$B$25,$D$49),"")</f>
        <v/>
      </c>
      <c r="H117" s="296">
        <v>0</v>
      </c>
      <c r="I117" s="271">
        <f t="shared" si="12"/>
        <v>0</v>
      </c>
      <c r="J117" s="125"/>
      <c r="K117" s="205"/>
      <c r="L117" s="205"/>
      <c r="M117" s="205"/>
      <c r="N117" s="120"/>
    </row>
    <row r="118" spans="2:14">
      <c r="B118" s="270" t="str">
        <f>'Enter Inputs'!B79</f>
        <v>Airline</v>
      </c>
      <c r="C118" s="271">
        <f>'Enter Inputs'!C79</f>
        <v>1800</v>
      </c>
      <c r="D118" s="271">
        <f>'Enter Inputs'!D79</f>
        <v>4000</v>
      </c>
      <c r="E118" s="272" t="str">
        <f>IF('Enter Inputs'!E79="","",'Enter Inputs'!E79)</f>
        <v>Nice to Have</v>
      </c>
      <c r="F118" s="273" t="str">
        <f t="shared" ca="1" si="11"/>
        <v/>
      </c>
      <c r="G118" s="274" t="str" cm="1">
        <f t="array" aca="1" ref="G118" ca="1">IFERROR(_xlfn.IFS(E118=B$22,D$46,E118=$B$23,$D$47,E118=$B$24,$D$48,E118=$B$25,$D$49),"")</f>
        <v/>
      </c>
      <c r="H118" s="296">
        <v>0</v>
      </c>
      <c r="I118" s="271">
        <f t="shared" si="12"/>
        <v>4000</v>
      </c>
      <c r="J118" s="125"/>
      <c r="K118" s="205"/>
      <c r="L118" s="205"/>
      <c r="M118" s="205"/>
      <c r="N118" s="120"/>
    </row>
    <row r="119" spans="2:14">
      <c r="B119" s="270" t="str">
        <f>'Enter Inputs'!B80</f>
        <v>Hotel</v>
      </c>
      <c r="C119" s="271">
        <f>'Enter Inputs'!C80</f>
        <v>960</v>
      </c>
      <c r="D119" s="271">
        <f>'Enter Inputs'!D80</f>
        <v>1600</v>
      </c>
      <c r="E119" s="272" t="str">
        <f>IF('Enter Inputs'!E80="","",'Enter Inputs'!E80)</f>
        <v>Nice to Have</v>
      </c>
      <c r="F119" s="273" t="str">
        <f t="shared" ca="1" si="11"/>
        <v/>
      </c>
      <c r="G119" s="274" t="str" cm="1">
        <f t="array" aca="1" ref="G119" ca="1">IFERROR(_xlfn.IFS(E119=B$22,D$46,E119=$B$23,$D$47,E119=$B$24,$D$48,E119=$B$25,$D$49),"")</f>
        <v/>
      </c>
      <c r="H119" s="296">
        <f t="shared" ref="H119:H126" si="13">D119</f>
        <v>1600</v>
      </c>
      <c r="I119" s="271">
        <f t="shared" si="12"/>
        <v>0</v>
      </c>
      <c r="J119" s="125"/>
      <c r="K119" s="205"/>
      <c r="L119" s="205"/>
      <c r="M119" s="205"/>
      <c r="N119" s="120"/>
    </row>
    <row r="120" spans="2:14">
      <c r="B120" s="270" t="str">
        <f>'Enter Inputs'!B81</f>
        <v>Meals</v>
      </c>
      <c r="C120" s="271">
        <f>'Enter Inputs'!C81</f>
        <v>700</v>
      </c>
      <c r="D120" s="271">
        <f>'Enter Inputs'!D81</f>
        <v>1400</v>
      </c>
      <c r="E120" s="272" t="str">
        <f>IF('Enter Inputs'!E81="","",'Enter Inputs'!E81)</f>
        <v>Nice to Have</v>
      </c>
      <c r="F120" s="273" t="str">
        <f t="shared" ca="1" si="11"/>
        <v/>
      </c>
      <c r="G120" s="274" t="str" cm="1">
        <f t="array" aca="1" ref="G120" ca="1">IFERROR(_xlfn.IFS(E120=B$22,D$46,E120=$B$23,$D$47,E120=$B$24,$D$48,E120=$B$25,$D$49),"")</f>
        <v/>
      </c>
      <c r="H120" s="296">
        <f t="shared" si="13"/>
        <v>1400</v>
      </c>
      <c r="I120" s="271">
        <f t="shared" si="12"/>
        <v>0</v>
      </c>
      <c r="J120" s="125"/>
      <c r="K120" s="205"/>
      <c r="L120" s="205"/>
      <c r="M120" s="205"/>
      <c r="N120" s="120"/>
    </row>
    <row r="121" spans="2:14">
      <c r="B121" s="270" t="str">
        <f>'Enter Inputs'!B82</f>
        <v>Parking / Taxis</v>
      </c>
      <c r="C121" s="271">
        <f>'Enter Inputs'!C82</f>
        <v>225</v>
      </c>
      <c r="D121" s="271">
        <f>'Enter Inputs'!D82</f>
        <v>500</v>
      </c>
      <c r="E121" s="272" t="str">
        <f>IF('Enter Inputs'!E82="","",'Enter Inputs'!E82)</f>
        <v>Nice to Have</v>
      </c>
      <c r="F121" s="273" t="str">
        <f t="shared" ca="1" si="11"/>
        <v/>
      </c>
      <c r="G121" s="274" t="str" cm="1">
        <f t="array" aca="1" ref="G121" ca="1">IFERROR(_xlfn.IFS(E121=B$22,D$46,E121=$B$23,$D$47,E121=$B$24,$D$48,E121=$B$25,$D$49),"")</f>
        <v/>
      </c>
      <c r="H121" s="296">
        <f t="shared" si="13"/>
        <v>500</v>
      </c>
      <c r="I121" s="271">
        <f t="shared" si="12"/>
        <v>0</v>
      </c>
      <c r="J121" s="125"/>
      <c r="K121" s="205"/>
      <c r="L121" s="205"/>
      <c r="M121" s="205"/>
      <c r="N121" s="120"/>
    </row>
    <row r="122" spans="2:14">
      <c r="B122" s="270" t="str">
        <f>'Enter Inputs'!B83</f>
        <v>Professional Services</v>
      </c>
      <c r="C122" s="271">
        <f>'Enter Inputs'!C83</f>
        <v>0</v>
      </c>
      <c r="D122" s="271">
        <f>'Enter Inputs'!D83</f>
        <v>0</v>
      </c>
      <c r="E122" s="272" t="str">
        <f>IF('Enter Inputs'!E83="","",'Enter Inputs'!E83)</f>
        <v/>
      </c>
      <c r="F122" s="273" t="str">
        <f t="shared" ca="1" si="11"/>
        <v/>
      </c>
      <c r="G122" s="274" t="str" cm="1">
        <f t="array" aca="1" ref="G122" ca="1">IFERROR(_xlfn.IFS(E122=B$22,D$46,E122=$B$23,$D$47,E122=$B$24,$D$48,E122=$B$25,$D$49),"")</f>
        <v/>
      </c>
      <c r="H122" s="296">
        <f t="shared" si="13"/>
        <v>0</v>
      </c>
      <c r="I122" s="271">
        <f t="shared" si="12"/>
        <v>0</v>
      </c>
      <c r="J122" s="125"/>
      <c r="K122" s="205"/>
      <c r="L122" s="205"/>
      <c r="M122" s="205"/>
      <c r="N122" s="120"/>
    </row>
    <row r="123" spans="2:14">
      <c r="B123" s="270" t="str">
        <f>'Enter Inputs'!B84</f>
        <v>Accounting</v>
      </c>
      <c r="C123" s="271">
        <f>'Enter Inputs'!C84</f>
        <v>1290.6000000000001</v>
      </c>
      <c r="D123" s="271">
        <f>'Enter Inputs'!D84</f>
        <v>2868</v>
      </c>
      <c r="E123" s="272" t="str">
        <f>IF('Enter Inputs'!E84="","",'Enter Inputs'!E84)</f>
        <v>Critical to Performance</v>
      </c>
      <c r="F123" s="273" t="str">
        <f t="shared" ca="1" si="11"/>
        <v/>
      </c>
      <c r="G123" s="274" t="str" cm="1">
        <f t="array" aca="1" ref="G123" ca="1">IFERROR(_xlfn.IFS(E123=B$22,D$46,E123=$B$23,$D$47,E123=$B$24,$D$48,E123=$B$25,$D$49),"")</f>
        <v/>
      </c>
      <c r="H123" s="296">
        <f t="shared" si="13"/>
        <v>2868</v>
      </c>
      <c r="I123" s="271">
        <f t="shared" si="12"/>
        <v>0</v>
      </c>
      <c r="J123" s="125"/>
      <c r="K123" s="205"/>
      <c r="L123" s="205"/>
      <c r="M123" s="205"/>
      <c r="N123" s="120"/>
    </row>
    <row r="124" spans="2:14">
      <c r="B124" s="270" t="str">
        <f>'Enter Inputs'!B85</f>
        <v>Compliance</v>
      </c>
      <c r="C124" s="271">
        <f>'Enter Inputs'!C85</f>
        <v>1800</v>
      </c>
      <c r="D124" s="271">
        <f>'Enter Inputs'!D85</f>
        <v>3000</v>
      </c>
      <c r="E124" s="272" t="str">
        <f>IF('Enter Inputs'!E85="","",'Enter Inputs'!E85)</f>
        <v>Mandatory</v>
      </c>
      <c r="F124" s="273" t="str">
        <f t="shared" ca="1" si="11"/>
        <v/>
      </c>
      <c r="G124" s="274" t="str" cm="1">
        <f t="array" aca="1" ref="G124" ca="1">IFERROR(_xlfn.IFS(E124=B$22,D$46,E124=$B$23,$D$47,E124=$B$24,$D$48,E124=$B$25,$D$49),"")</f>
        <v/>
      </c>
      <c r="H124" s="296">
        <f t="shared" si="13"/>
        <v>3000</v>
      </c>
      <c r="I124" s="271">
        <f t="shared" si="12"/>
        <v>0</v>
      </c>
      <c r="J124" s="125"/>
      <c r="K124" s="205"/>
      <c r="L124" s="205"/>
      <c r="M124" s="205"/>
      <c r="N124" s="120"/>
    </row>
    <row r="125" spans="2:14">
      <c r="B125" s="270" t="str">
        <f>'Enter Inputs'!B86</f>
        <v>Consulting</v>
      </c>
      <c r="C125" s="271">
        <f>'Enter Inputs'!C86</f>
        <v>6250</v>
      </c>
      <c r="D125" s="271">
        <f>'Enter Inputs'!D86</f>
        <v>17500</v>
      </c>
      <c r="E125" s="272" t="str">
        <f>IF('Enter Inputs'!E86="","",'Enter Inputs'!E86)</f>
        <v>Critical to Performance</v>
      </c>
      <c r="F125" s="273" t="str">
        <f t="shared" ca="1" si="11"/>
        <v/>
      </c>
      <c r="G125" s="274" t="str" cm="1">
        <f t="array" aca="1" ref="G125" ca="1">IFERROR(_xlfn.IFS(E125=B$22,D$46,E125=$B$23,$D$47,E125=$B$24,$D$48,E125=$B$25,$D$49),"")</f>
        <v/>
      </c>
      <c r="H125" s="296">
        <f t="shared" si="13"/>
        <v>17500</v>
      </c>
      <c r="I125" s="271">
        <f t="shared" si="12"/>
        <v>0</v>
      </c>
      <c r="J125" s="125"/>
      <c r="K125" s="205"/>
      <c r="L125" s="205"/>
      <c r="M125" s="205"/>
      <c r="N125" s="120"/>
    </row>
    <row r="126" spans="2:14">
      <c r="B126" s="270" t="str">
        <f>'Enter Inputs'!B87</f>
        <v>Legal</v>
      </c>
      <c r="C126" s="271">
        <f>'Enter Inputs'!C87</f>
        <v>1080</v>
      </c>
      <c r="D126" s="271">
        <f>'Enter Inputs'!D87</f>
        <v>2400</v>
      </c>
      <c r="E126" s="272" t="str">
        <f>IF('Enter Inputs'!E87="","",'Enter Inputs'!E87)</f>
        <v>Mandatory</v>
      </c>
      <c r="F126" s="273" t="str">
        <f t="shared" ca="1" si="11"/>
        <v/>
      </c>
      <c r="G126" s="274" t="str" cm="1">
        <f t="array" aca="1" ref="G126" ca="1">IFERROR(_xlfn.IFS(E126=B$22,D$46,E126=$B$23,$D$47,E126=$B$24,$D$48,E126=$B$25,$D$49),"")</f>
        <v/>
      </c>
      <c r="H126" s="296">
        <f t="shared" si="13"/>
        <v>2400</v>
      </c>
      <c r="I126" s="271">
        <f t="shared" si="12"/>
        <v>0</v>
      </c>
      <c r="J126" s="125"/>
      <c r="K126" s="205"/>
      <c r="L126" s="205"/>
      <c r="M126" s="205"/>
      <c r="N126" s="120"/>
    </row>
    <row r="127" spans="2:14">
      <c r="B127" s="270">
        <f>'Enter Inputs'!B88</f>
        <v>0</v>
      </c>
      <c r="C127" s="271">
        <f>'Enter Inputs'!C88</f>
        <v>0</v>
      </c>
      <c r="D127" s="271">
        <f>'Enter Inputs'!D88</f>
        <v>0</v>
      </c>
      <c r="E127" s="272" t="str">
        <f>IF('Enter Inputs'!E88="","",'Enter Inputs'!E88)</f>
        <v/>
      </c>
      <c r="F127" s="273" t="str">
        <f t="shared" ca="1" si="11"/>
        <v/>
      </c>
      <c r="G127" s="274" t="str" cm="1">
        <f t="array" aca="1" ref="G127" ca="1">IFERROR(_xlfn.IFS(E127=B$22,D$46,E127=$B$23,$D$47,E127=$B$24,$D$48,E127=$B$25,$D$49),"")</f>
        <v/>
      </c>
      <c r="H127" s="296"/>
      <c r="I127" s="271">
        <f t="shared" si="12"/>
        <v>0</v>
      </c>
      <c r="J127" s="125"/>
      <c r="K127" s="205"/>
      <c r="L127" s="205"/>
      <c r="M127" s="205"/>
      <c r="N127" s="120"/>
    </row>
    <row r="128" spans="2:14">
      <c r="B128" s="270">
        <f>'Enter Inputs'!B89</f>
        <v>0</v>
      </c>
      <c r="C128" s="271">
        <f>'Enter Inputs'!C89</f>
        <v>0</v>
      </c>
      <c r="D128" s="271">
        <f>'Enter Inputs'!D89</f>
        <v>0</v>
      </c>
      <c r="E128" s="272" t="str">
        <f>IF('Enter Inputs'!E89="","",'Enter Inputs'!E89)</f>
        <v/>
      </c>
      <c r="F128" s="273" t="str">
        <f t="shared" ca="1" si="11"/>
        <v/>
      </c>
      <c r="G128" s="274" t="str" cm="1">
        <f t="array" aca="1" ref="G128" ca="1">IFERROR(_xlfn.IFS(E128=B$22,D$46,E128=$B$23,$D$47,E128=$B$24,$D$48,E128=$B$25,$D$49),"")</f>
        <v/>
      </c>
      <c r="H128" s="296"/>
      <c r="I128" s="271">
        <f t="shared" si="12"/>
        <v>0</v>
      </c>
      <c r="J128" s="125"/>
      <c r="K128" s="205"/>
      <c r="L128" s="205"/>
      <c r="M128" s="205"/>
      <c r="N128" s="120"/>
    </row>
    <row r="129" spans="2:14">
      <c r="B129" s="270">
        <f>'Enter Inputs'!B90</f>
        <v>0</v>
      </c>
      <c r="C129" s="271">
        <f>'Enter Inputs'!C90</f>
        <v>0</v>
      </c>
      <c r="D129" s="271">
        <f>'Enter Inputs'!D90</f>
        <v>0</v>
      </c>
      <c r="E129" s="272" t="str">
        <f>IF('Enter Inputs'!E90="","",'Enter Inputs'!E90)</f>
        <v/>
      </c>
      <c r="F129" s="273" t="str">
        <f t="shared" ca="1" si="11"/>
        <v/>
      </c>
      <c r="G129" s="274" t="str" cm="1">
        <f t="array" aca="1" ref="G129" ca="1">IFERROR(_xlfn.IFS(E129=B$22,D$46,E129=$B$23,$D$47,E129=$B$24,$D$48,E129=$B$25,$D$49),"")</f>
        <v/>
      </c>
      <c r="H129" s="296"/>
      <c r="I129" s="271">
        <f t="shared" si="12"/>
        <v>0</v>
      </c>
      <c r="J129" s="125"/>
      <c r="K129" s="205"/>
      <c r="L129" s="205"/>
      <c r="M129" s="205"/>
      <c r="N129" s="120"/>
    </row>
    <row r="130" spans="2:14">
      <c r="B130" s="270">
        <f>'Enter Inputs'!B91</f>
        <v>0</v>
      </c>
      <c r="C130" s="271">
        <f>'Enter Inputs'!C91</f>
        <v>0</v>
      </c>
      <c r="D130" s="271">
        <f>'Enter Inputs'!D91</f>
        <v>0</v>
      </c>
      <c r="E130" s="272" t="str">
        <f>IF('Enter Inputs'!E91="","",'Enter Inputs'!E91)</f>
        <v/>
      </c>
      <c r="F130" s="273" t="str">
        <f t="shared" ca="1" si="11"/>
        <v/>
      </c>
      <c r="G130" s="274" t="str" cm="1">
        <f t="array" aca="1" ref="G130" ca="1">IFERROR(_xlfn.IFS(E130=B$22,D$46,E130=$B$23,$D$47,E130=$B$24,$D$48,E130=$B$25,$D$49),"")</f>
        <v/>
      </c>
      <c r="H130" s="296"/>
      <c r="I130" s="271">
        <f t="shared" si="12"/>
        <v>0</v>
      </c>
      <c r="J130" s="125"/>
      <c r="K130" s="205"/>
      <c r="L130" s="205"/>
      <c r="M130" s="205"/>
      <c r="N130" s="120"/>
    </row>
    <row r="131" spans="2:14">
      <c r="B131" s="270">
        <f>'Enter Inputs'!B92</f>
        <v>0</v>
      </c>
      <c r="C131" s="271">
        <f>'Enter Inputs'!C92</f>
        <v>0</v>
      </c>
      <c r="D131" s="271">
        <f>'Enter Inputs'!D92</f>
        <v>0</v>
      </c>
      <c r="E131" s="272" t="str">
        <f>IF('Enter Inputs'!E92="","",'Enter Inputs'!E92)</f>
        <v/>
      </c>
      <c r="F131" s="273" t="str">
        <f t="shared" ca="1" si="11"/>
        <v/>
      </c>
      <c r="G131" s="274" t="str" cm="1">
        <f t="array" aca="1" ref="G131" ca="1">IFERROR(_xlfn.IFS(E131=B$22,D$46,E131=$B$23,$D$47,E131=$B$24,$D$48,E131=$B$25,$D$49),"")</f>
        <v/>
      </c>
      <c r="H131" s="296"/>
      <c r="I131" s="271">
        <f t="shared" si="12"/>
        <v>0</v>
      </c>
      <c r="J131" s="125"/>
      <c r="K131" s="205"/>
      <c r="L131" s="205"/>
      <c r="M131" s="205"/>
      <c r="N131" s="120"/>
    </row>
    <row r="132" spans="2:14">
      <c r="B132" s="270">
        <f>'Enter Inputs'!B93</f>
        <v>0</v>
      </c>
      <c r="C132" s="271">
        <f>'Enter Inputs'!C93</f>
        <v>0</v>
      </c>
      <c r="D132" s="271">
        <f>'Enter Inputs'!D93</f>
        <v>0</v>
      </c>
      <c r="E132" s="272" t="str">
        <f>IF('Enter Inputs'!E93="","",'Enter Inputs'!E93)</f>
        <v/>
      </c>
      <c r="F132" s="273" t="str">
        <f t="shared" ca="1" si="11"/>
        <v/>
      </c>
      <c r="G132" s="274" t="str" cm="1">
        <f t="array" aca="1" ref="G132" ca="1">IFERROR(_xlfn.IFS(E132=B$22,D$46,E132=$B$23,$D$47,E132=$B$24,$D$48,E132=$B$25,$D$49),"")</f>
        <v/>
      </c>
      <c r="H132" s="296"/>
      <c r="I132" s="271">
        <f t="shared" si="12"/>
        <v>0</v>
      </c>
      <c r="J132" s="125"/>
      <c r="K132" s="205"/>
      <c r="L132" s="205"/>
      <c r="M132" s="205"/>
      <c r="N132" s="120"/>
    </row>
    <row r="133" spans="2:14">
      <c r="B133" s="270">
        <f>'Enter Inputs'!B94</f>
        <v>0</v>
      </c>
      <c r="C133" s="271">
        <f>'Enter Inputs'!C94</f>
        <v>0</v>
      </c>
      <c r="D133" s="271">
        <f>'Enter Inputs'!D94</f>
        <v>0</v>
      </c>
      <c r="E133" s="272" t="str">
        <f>IF('Enter Inputs'!E94="","",'Enter Inputs'!E94)</f>
        <v/>
      </c>
      <c r="F133" s="273" t="str">
        <f t="shared" ca="1" si="11"/>
        <v/>
      </c>
      <c r="G133" s="274" t="str" cm="1">
        <f t="array" aca="1" ref="G133" ca="1">IFERROR(_xlfn.IFS(E133=B$22,D$46,E133=$B$23,$D$47,E133=$B$24,$D$48,E133=$B$25,$D$49),"")</f>
        <v/>
      </c>
      <c r="H133" s="296"/>
      <c r="I133" s="271">
        <f t="shared" si="12"/>
        <v>0</v>
      </c>
      <c r="J133" s="125"/>
      <c r="K133" s="205"/>
      <c r="L133" s="205"/>
      <c r="M133" s="205"/>
      <c r="N133" s="120"/>
    </row>
    <row r="134" spans="2:14">
      <c r="B134" s="270">
        <f>'Enter Inputs'!B95</f>
        <v>0</v>
      </c>
      <c r="C134" s="271">
        <f>'Enter Inputs'!C95</f>
        <v>0</v>
      </c>
      <c r="D134" s="271">
        <f>'Enter Inputs'!D95</f>
        <v>0</v>
      </c>
      <c r="E134" s="272" t="str">
        <f>IF('Enter Inputs'!E95="","",'Enter Inputs'!E95)</f>
        <v/>
      </c>
      <c r="F134" s="273" t="str">
        <f t="shared" ca="1" si="11"/>
        <v/>
      </c>
      <c r="G134" s="274" t="str" cm="1">
        <f t="array" aca="1" ref="G134" ca="1">IFERROR(_xlfn.IFS(E134=B$22,D$46,E134=$B$23,$D$47,E134=$B$24,$D$48,E134=$B$25,$D$49),"")</f>
        <v/>
      </c>
      <c r="H134" s="296"/>
      <c r="I134" s="271">
        <f t="shared" si="12"/>
        <v>0</v>
      </c>
      <c r="J134" s="125"/>
      <c r="K134" s="205"/>
      <c r="L134" s="205"/>
      <c r="M134" s="205"/>
      <c r="N134" s="120"/>
    </row>
    <row r="135" spans="2:14">
      <c r="B135" s="270">
        <f>'Enter Inputs'!B96</f>
        <v>0</v>
      </c>
      <c r="C135" s="271">
        <f>'Enter Inputs'!C96</f>
        <v>0</v>
      </c>
      <c r="D135" s="271">
        <f>'Enter Inputs'!D96</f>
        <v>0</v>
      </c>
      <c r="E135" s="272" t="str">
        <f>IF('Enter Inputs'!E96="","",'Enter Inputs'!E96)</f>
        <v/>
      </c>
      <c r="F135" s="273" t="str">
        <f t="shared" ca="1" si="11"/>
        <v/>
      </c>
      <c r="G135" s="274" t="str" cm="1">
        <f t="array" aca="1" ref="G135" ca="1">IFERROR(_xlfn.IFS(E135=B$22,D$46,E135=$B$23,$D$47,E135=$B$24,$D$48,E135=$B$25,$D$49),"")</f>
        <v/>
      </c>
      <c r="H135" s="296"/>
      <c r="I135" s="271">
        <f t="shared" si="12"/>
        <v>0</v>
      </c>
      <c r="J135" s="125"/>
      <c r="K135" s="205"/>
      <c r="L135" s="205"/>
      <c r="M135" s="205"/>
      <c r="N135" s="120"/>
    </row>
    <row r="136" spans="2:14">
      <c r="B136" s="270">
        <f>'Enter Inputs'!B97</f>
        <v>0</v>
      </c>
      <c r="C136" s="271">
        <f>'Enter Inputs'!C97</f>
        <v>0</v>
      </c>
      <c r="D136" s="271">
        <f>'Enter Inputs'!D97</f>
        <v>0</v>
      </c>
      <c r="E136" s="272" t="str">
        <f>IF('Enter Inputs'!E97="","",'Enter Inputs'!E97)</f>
        <v/>
      </c>
      <c r="F136" s="273" t="str">
        <f t="shared" ca="1" si="11"/>
        <v/>
      </c>
      <c r="G136" s="274" t="str" cm="1">
        <f t="array" aca="1" ref="G136" ca="1">IFERROR(_xlfn.IFS(E136=B$22,D$46,E136=$B$23,$D$47,E136=$B$24,$D$48,E136=$B$25,$D$49),"")</f>
        <v/>
      </c>
      <c r="H136" s="296"/>
      <c r="I136" s="271">
        <f t="shared" si="12"/>
        <v>0</v>
      </c>
      <c r="J136" s="125"/>
      <c r="K136" s="205"/>
      <c r="L136" s="205"/>
      <c r="M136" s="205"/>
      <c r="N136" s="120"/>
    </row>
    <row r="137" spans="2:14">
      <c r="B137" s="270">
        <f>'Enter Inputs'!B98</f>
        <v>0</v>
      </c>
      <c r="C137" s="271">
        <f>'Enter Inputs'!C98</f>
        <v>0</v>
      </c>
      <c r="D137" s="271">
        <f>'Enter Inputs'!D98</f>
        <v>0</v>
      </c>
      <c r="E137" s="272" t="str">
        <f>IF('Enter Inputs'!E98="","",'Enter Inputs'!E98)</f>
        <v/>
      </c>
      <c r="F137" s="273" t="str">
        <f t="shared" ca="1" si="11"/>
        <v/>
      </c>
      <c r="G137" s="274" t="str" cm="1">
        <f t="array" aca="1" ref="G137" ca="1">IFERROR(_xlfn.IFS(E137=B$22,D$46,E137=$B$23,$D$47,E137=$B$24,$D$48,E137=$B$25,$D$49),"")</f>
        <v/>
      </c>
      <c r="H137" s="296"/>
      <c r="I137" s="271">
        <f t="shared" si="12"/>
        <v>0</v>
      </c>
      <c r="J137" s="125"/>
      <c r="K137" s="205"/>
      <c r="L137" s="205"/>
      <c r="M137" s="205"/>
      <c r="N137" s="120"/>
    </row>
    <row r="138" spans="2:14">
      <c r="B138" s="270">
        <f>'Enter Inputs'!B99</f>
        <v>0</v>
      </c>
      <c r="C138" s="271">
        <f>'Enter Inputs'!C99</f>
        <v>0</v>
      </c>
      <c r="D138" s="271">
        <f>'Enter Inputs'!D99</f>
        <v>0</v>
      </c>
      <c r="E138" s="272" t="str">
        <f>IF('Enter Inputs'!E99="","",'Enter Inputs'!E99)</f>
        <v/>
      </c>
      <c r="F138" s="273" t="str">
        <f t="shared" ca="1" si="11"/>
        <v/>
      </c>
      <c r="G138" s="274" t="str" cm="1">
        <f t="array" aca="1" ref="G138" ca="1">IFERROR(_xlfn.IFS(E138=B$22,D$46,E138=$B$23,$D$47,E138=$B$24,$D$48,E138=$B$25,$D$49),"")</f>
        <v/>
      </c>
      <c r="H138" s="296"/>
      <c r="I138" s="271">
        <f t="shared" si="12"/>
        <v>0</v>
      </c>
      <c r="J138" s="125"/>
      <c r="K138" s="205"/>
      <c r="L138" s="205"/>
      <c r="M138" s="205"/>
      <c r="N138" s="120"/>
    </row>
    <row r="139" spans="2:14">
      <c r="B139" s="270">
        <f>'Enter Inputs'!B100</f>
        <v>0</v>
      </c>
      <c r="C139" s="271">
        <f>'Enter Inputs'!C100</f>
        <v>0</v>
      </c>
      <c r="D139" s="271">
        <f>'Enter Inputs'!D100</f>
        <v>0</v>
      </c>
      <c r="E139" s="272" t="str">
        <f>IF('Enter Inputs'!E100="","",'Enter Inputs'!E100)</f>
        <v/>
      </c>
      <c r="F139" s="273" t="str">
        <f t="shared" ca="1" si="11"/>
        <v/>
      </c>
      <c r="G139" s="274" t="str" cm="1">
        <f t="array" aca="1" ref="G139" ca="1">IFERROR(_xlfn.IFS(E139=B$22,D$46,E139=$B$23,$D$47,E139=$B$24,$D$48,E139=$B$25,$D$49),"")</f>
        <v/>
      </c>
      <c r="H139" s="296"/>
      <c r="I139" s="271">
        <f t="shared" si="12"/>
        <v>0</v>
      </c>
      <c r="J139" s="125"/>
      <c r="K139" s="205"/>
      <c r="L139" s="205"/>
      <c r="M139" s="205"/>
      <c r="N139" s="120"/>
    </row>
    <row r="140" spans="2:14">
      <c r="B140" s="270">
        <f>'Enter Inputs'!B101</f>
        <v>0</v>
      </c>
      <c r="C140" s="271">
        <f>'Enter Inputs'!C101</f>
        <v>0</v>
      </c>
      <c r="D140" s="271">
        <f>'Enter Inputs'!D101</f>
        <v>0</v>
      </c>
      <c r="E140" s="272" t="str">
        <f>IF('Enter Inputs'!E101="","",'Enter Inputs'!E101)</f>
        <v/>
      </c>
      <c r="F140" s="273" t="str">
        <f t="shared" ca="1" si="11"/>
        <v/>
      </c>
      <c r="G140" s="274" t="str" cm="1">
        <f t="array" aca="1" ref="G140" ca="1">IFERROR(_xlfn.IFS(E140=B$22,D$46,E140=$B$23,$D$47,E140=$B$24,$D$48,E140=$B$25,$D$49),"")</f>
        <v/>
      </c>
      <c r="H140" s="296"/>
      <c r="I140" s="271">
        <f t="shared" si="12"/>
        <v>0</v>
      </c>
      <c r="J140" s="125"/>
      <c r="K140" s="205"/>
      <c r="L140" s="205"/>
      <c r="M140" s="205"/>
      <c r="N140" s="120"/>
    </row>
    <row r="141" spans="2:14">
      <c r="B141" s="270">
        <f>'Enter Inputs'!B102</f>
        <v>0</v>
      </c>
      <c r="C141" s="271">
        <f>'Enter Inputs'!C102</f>
        <v>0</v>
      </c>
      <c r="D141" s="271">
        <f>'Enter Inputs'!D102</f>
        <v>0</v>
      </c>
      <c r="E141" s="272" t="str">
        <f>IF('Enter Inputs'!E102="","",'Enter Inputs'!E102)</f>
        <v/>
      </c>
      <c r="F141" s="273" t="str">
        <f t="shared" ca="1" si="11"/>
        <v/>
      </c>
      <c r="G141" s="274" t="str" cm="1">
        <f t="array" aca="1" ref="G141" ca="1">IFERROR(_xlfn.IFS(E141=B$22,D$46,E141=$B$23,$D$47,E141=$B$24,$D$48,E141=$B$25,$D$49),"")</f>
        <v/>
      </c>
      <c r="H141" s="296"/>
      <c r="I141" s="271">
        <f t="shared" si="12"/>
        <v>0</v>
      </c>
      <c r="J141" s="125"/>
      <c r="K141" s="205"/>
      <c r="L141" s="205"/>
      <c r="M141" s="205"/>
      <c r="N141" s="120"/>
    </row>
    <row r="142" spans="2:14">
      <c r="B142" s="270">
        <f>'Enter Inputs'!B103</f>
        <v>0</v>
      </c>
      <c r="C142" s="271">
        <f>'Enter Inputs'!C103</f>
        <v>0</v>
      </c>
      <c r="D142" s="271">
        <f>'Enter Inputs'!D103</f>
        <v>0</v>
      </c>
      <c r="E142" s="272" t="str">
        <f>IF('Enter Inputs'!E103="","",'Enter Inputs'!E103)</f>
        <v/>
      </c>
      <c r="F142" s="273" t="str">
        <f t="shared" ca="1" si="11"/>
        <v/>
      </c>
      <c r="G142" s="274" t="str" cm="1">
        <f t="array" aca="1" ref="G142" ca="1">IFERROR(_xlfn.IFS(E142=B$22,D$46,E142=$B$23,$D$47,E142=$B$24,$D$48,E142=$B$25,$D$49),"")</f>
        <v/>
      </c>
      <c r="H142" s="296"/>
      <c r="I142" s="271">
        <f t="shared" si="12"/>
        <v>0</v>
      </c>
      <c r="J142" s="125"/>
      <c r="K142" s="205"/>
      <c r="L142" s="205"/>
      <c r="M142" s="205"/>
      <c r="N142" s="120"/>
    </row>
    <row r="143" spans="2:14">
      <c r="B143" s="270">
        <f>'Enter Inputs'!B104</f>
        <v>0</v>
      </c>
      <c r="C143" s="271">
        <f>'Enter Inputs'!C104</f>
        <v>0</v>
      </c>
      <c r="D143" s="271">
        <f>'Enter Inputs'!D104</f>
        <v>0</v>
      </c>
      <c r="E143" s="272" t="str">
        <f>IF('Enter Inputs'!E104="","",'Enter Inputs'!E104)</f>
        <v/>
      </c>
      <c r="F143" s="273" t="str">
        <f t="shared" ca="1" si="11"/>
        <v/>
      </c>
      <c r="G143" s="274" t="str" cm="1">
        <f t="array" aca="1" ref="G143" ca="1">IFERROR(_xlfn.IFS(E143=B$22,D$46,E143=$B$23,$D$47,E143=$B$24,$D$48,E143=$B$25,$D$49),"")</f>
        <v/>
      </c>
      <c r="H143" s="296"/>
      <c r="I143" s="271">
        <f t="shared" si="12"/>
        <v>0</v>
      </c>
      <c r="J143" s="125"/>
      <c r="K143" s="205"/>
      <c r="L143" s="205"/>
      <c r="M143" s="205"/>
      <c r="N143" s="120"/>
    </row>
    <row r="144" spans="2:14">
      <c r="B144" s="270">
        <f>'Enter Inputs'!B105</f>
        <v>0</v>
      </c>
      <c r="C144" s="271">
        <f>'Enter Inputs'!C105</f>
        <v>0</v>
      </c>
      <c r="D144" s="271">
        <f>'Enter Inputs'!D105</f>
        <v>0</v>
      </c>
      <c r="E144" s="272" t="str">
        <f>IF('Enter Inputs'!E105="","",'Enter Inputs'!E105)</f>
        <v/>
      </c>
      <c r="F144" s="273" t="str">
        <f t="shared" ref="F144:F175" ca="1" si="14">IF(G144=$C$53,$B$53,IF(G144=$C$54,$B$54,IF(G144=$C$55,$B$55,"")))</f>
        <v/>
      </c>
      <c r="G144" s="274" t="str" cm="1">
        <f t="array" aca="1" ref="G144" ca="1">IFERROR(_xlfn.IFS(E144=B$22,D$46,E144=$B$23,$D$47,E144=$B$24,$D$48,E144=$B$25,$D$49),"")</f>
        <v/>
      </c>
      <c r="H144" s="296"/>
      <c r="I144" s="271">
        <f t="shared" ref="I144:I175" si="15">D144-H144</f>
        <v>0</v>
      </c>
      <c r="J144" s="125"/>
      <c r="K144" s="205"/>
      <c r="L144" s="205"/>
      <c r="M144" s="205"/>
      <c r="N144" s="120"/>
    </row>
    <row r="145" spans="2:14">
      <c r="B145" s="270">
        <f>'Enter Inputs'!B106</f>
        <v>0</v>
      </c>
      <c r="C145" s="271">
        <f>'Enter Inputs'!C106</f>
        <v>0</v>
      </c>
      <c r="D145" s="271">
        <f>'Enter Inputs'!D106</f>
        <v>0</v>
      </c>
      <c r="E145" s="272" t="str">
        <f>IF('Enter Inputs'!E106="","",'Enter Inputs'!E106)</f>
        <v/>
      </c>
      <c r="F145" s="273" t="str">
        <f t="shared" ca="1" si="14"/>
        <v/>
      </c>
      <c r="G145" s="274" t="str" cm="1">
        <f t="array" aca="1" ref="G145" ca="1">IFERROR(_xlfn.IFS(E145=B$22,D$46,E145=$B$23,$D$47,E145=$B$24,$D$48,E145=$B$25,$D$49),"")</f>
        <v/>
      </c>
      <c r="H145" s="296"/>
      <c r="I145" s="271">
        <f t="shared" si="15"/>
        <v>0</v>
      </c>
      <c r="J145" s="125"/>
      <c r="K145" s="205"/>
      <c r="L145" s="205"/>
      <c r="M145" s="205"/>
      <c r="N145" s="120"/>
    </row>
    <row r="146" spans="2:14">
      <c r="B146" s="270">
        <f>'Enter Inputs'!B107</f>
        <v>0</v>
      </c>
      <c r="C146" s="271">
        <f>'Enter Inputs'!C107</f>
        <v>0</v>
      </c>
      <c r="D146" s="271">
        <f>'Enter Inputs'!D107</f>
        <v>0</v>
      </c>
      <c r="E146" s="272" t="str">
        <f>IF('Enter Inputs'!E107="","",'Enter Inputs'!E107)</f>
        <v/>
      </c>
      <c r="F146" s="273" t="str">
        <f t="shared" ca="1" si="14"/>
        <v/>
      </c>
      <c r="G146" s="274" t="str" cm="1">
        <f t="array" aca="1" ref="G146" ca="1">IFERROR(_xlfn.IFS(E146=B$22,D$46,E146=$B$23,$D$47,E146=$B$24,$D$48,E146=$B$25,$D$49),"")</f>
        <v/>
      </c>
      <c r="H146" s="296"/>
      <c r="I146" s="271">
        <f t="shared" si="15"/>
        <v>0</v>
      </c>
      <c r="J146" s="125"/>
      <c r="K146" s="205"/>
      <c r="L146" s="205"/>
      <c r="M146" s="205"/>
      <c r="N146" s="120"/>
    </row>
    <row r="147" spans="2:14">
      <c r="B147" s="270">
        <f>'Enter Inputs'!B108</f>
        <v>0</v>
      </c>
      <c r="C147" s="271">
        <f>'Enter Inputs'!C108</f>
        <v>0</v>
      </c>
      <c r="D147" s="271">
        <f>'Enter Inputs'!D108</f>
        <v>0</v>
      </c>
      <c r="E147" s="272" t="str">
        <f>IF('Enter Inputs'!E108="","",'Enter Inputs'!E108)</f>
        <v/>
      </c>
      <c r="F147" s="273" t="str">
        <f t="shared" ca="1" si="14"/>
        <v/>
      </c>
      <c r="G147" s="274" t="str" cm="1">
        <f t="array" aca="1" ref="G147" ca="1">IFERROR(_xlfn.IFS(E147=B$22,D$46,E147=$B$23,$D$47,E147=$B$24,$D$48,E147=$B$25,$D$49),"")</f>
        <v/>
      </c>
      <c r="H147" s="296"/>
      <c r="I147" s="271">
        <f t="shared" si="15"/>
        <v>0</v>
      </c>
      <c r="J147" s="125"/>
      <c r="K147" s="205"/>
      <c r="L147" s="205"/>
      <c r="M147" s="205"/>
      <c r="N147" s="120"/>
    </row>
    <row r="148" spans="2:14">
      <c r="B148" s="270">
        <f>'Enter Inputs'!B109</f>
        <v>0</v>
      </c>
      <c r="C148" s="271">
        <f>'Enter Inputs'!C109</f>
        <v>0</v>
      </c>
      <c r="D148" s="271">
        <f>'Enter Inputs'!D109</f>
        <v>0</v>
      </c>
      <c r="E148" s="272" t="str">
        <f>IF('Enter Inputs'!E109="","",'Enter Inputs'!E109)</f>
        <v/>
      </c>
      <c r="F148" s="273" t="str">
        <f t="shared" ca="1" si="14"/>
        <v/>
      </c>
      <c r="G148" s="274" t="str" cm="1">
        <f t="array" aca="1" ref="G148" ca="1">IFERROR(_xlfn.IFS(E148=B$22,D$46,E148=$B$23,$D$47,E148=$B$24,$D$48,E148=$B$25,$D$49),"")</f>
        <v/>
      </c>
      <c r="H148" s="296"/>
      <c r="I148" s="271">
        <f t="shared" si="15"/>
        <v>0</v>
      </c>
      <c r="J148" s="125"/>
      <c r="K148" s="205"/>
      <c r="L148" s="205"/>
      <c r="M148" s="205"/>
      <c r="N148" s="120"/>
    </row>
    <row r="149" spans="2:14">
      <c r="B149" s="270">
        <f>'Enter Inputs'!B110</f>
        <v>0</v>
      </c>
      <c r="C149" s="271">
        <f>'Enter Inputs'!C110</f>
        <v>0</v>
      </c>
      <c r="D149" s="271">
        <f>'Enter Inputs'!D110</f>
        <v>0</v>
      </c>
      <c r="E149" s="272" t="str">
        <f>IF('Enter Inputs'!E110="","",'Enter Inputs'!E110)</f>
        <v/>
      </c>
      <c r="F149" s="273" t="str">
        <f t="shared" ca="1" si="14"/>
        <v/>
      </c>
      <c r="G149" s="274" t="str" cm="1">
        <f t="array" aca="1" ref="G149" ca="1">IFERROR(_xlfn.IFS(E149=B$22,D$46,E149=$B$23,$D$47,E149=$B$24,$D$48,E149=$B$25,$D$49),"")</f>
        <v/>
      </c>
      <c r="H149" s="296"/>
      <c r="I149" s="271">
        <f t="shared" si="15"/>
        <v>0</v>
      </c>
      <c r="J149" s="125"/>
      <c r="K149" s="205"/>
      <c r="L149" s="205"/>
      <c r="M149" s="205"/>
      <c r="N149" s="120"/>
    </row>
    <row r="150" spans="2:14">
      <c r="B150" s="270">
        <f>'Enter Inputs'!B111</f>
        <v>0</v>
      </c>
      <c r="C150" s="271">
        <f>'Enter Inputs'!C111</f>
        <v>0</v>
      </c>
      <c r="D150" s="271">
        <f>'Enter Inputs'!D111</f>
        <v>0</v>
      </c>
      <c r="E150" s="272" t="str">
        <f>IF('Enter Inputs'!E111="","",'Enter Inputs'!E111)</f>
        <v/>
      </c>
      <c r="F150" s="273" t="str">
        <f t="shared" ca="1" si="14"/>
        <v/>
      </c>
      <c r="G150" s="274" t="str" cm="1">
        <f t="array" aca="1" ref="G150" ca="1">IFERROR(_xlfn.IFS(E150=B$22,D$46,E150=$B$23,$D$47,E150=$B$24,$D$48,E150=$B$25,$D$49),"")</f>
        <v/>
      </c>
      <c r="H150" s="296"/>
      <c r="I150" s="271">
        <f t="shared" si="15"/>
        <v>0</v>
      </c>
      <c r="J150" s="125"/>
      <c r="K150" s="205"/>
      <c r="L150" s="205"/>
      <c r="M150" s="205"/>
      <c r="N150" s="120"/>
    </row>
    <row r="151" spans="2:14">
      <c r="B151" s="270">
        <f>'Enter Inputs'!B112</f>
        <v>0</v>
      </c>
      <c r="C151" s="271">
        <f>'Enter Inputs'!C112</f>
        <v>0</v>
      </c>
      <c r="D151" s="271">
        <f>'Enter Inputs'!D112</f>
        <v>0</v>
      </c>
      <c r="E151" s="272" t="str">
        <f>IF('Enter Inputs'!E112="","",'Enter Inputs'!E112)</f>
        <v/>
      </c>
      <c r="F151" s="273" t="str">
        <f t="shared" ca="1" si="14"/>
        <v/>
      </c>
      <c r="G151" s="274" t="str" cm="1">
        <f t="array" aca="1" ref="G151" ca="1">IFERROR(_xlfn.IFS(E151=B$22,D$46,E151=$B$23,$D$47,E151=$B$24,$D$48,E151=$B$25,$D$49),"")</f>
        <v/>
      </c>
      <c r="H151" s="296"/>
      <c r="I151" s="271">
        <f t="shared" si="15"/>
        <v>0</v>
      </c>
      <c r="J151" s="125"/>
      <c r="K151" s="205"/>
      <c r="L151" s="205"/>
      <c r="M151" s="205"/>
      <c r="N151" s="120"/>
    </row>
    <row r="152" spans="2:14">
      <c r="B152" s="270">
        <f>'Enter Inputs'!B113</f>
        <v>0</v>
      </c>
      <c r="C152" s="271">
        <f>'Enter Inputs'!C113</f>
        <v>0</v>
      </c>
      <c r="D152" s="271">
        <f>'Enter Inputs'!D113</f>
        <v>0</v>
      </c>
      <c r="E152" s="272" t="str">
        <f>IF('Enter Inputs'!E113="","",'Enter Inputs'!E113)</f>
        <v/>
      </c>
      <c r="F152" s="273" t="str">
        <f t="shared" ca="1" si="14"/>
        <v/>
      </c>
      <c r="G152" s="274" t="str" cm="1">
        <f t="array" aca="1" ref="G152" ca="1">IFERROR(_xlfn.IFS(E152=B$22,D$46,E152=$B$23,$D$47,E152=$B$24,$D$48,E152=$B$25,$D$49),"")</f>
        <v/>
      </c>
      <c r="H152" s="296"/>
      <c r="I152" s="271">
        <f t="shared" si="15"/>
        <v>0</v>
      </c>
      <c r="J152" s="125"/>
      <c r="K152" s="205"/>
      <c r="L152" s="205"/>
      <c r="M152" s="205"/>
      <c r="N152" s="120"/>
    </row>
    <row r="153" spans="2:14">
      <c r="B153" s="270">
        <f>'Enter Inputs'!B114</f>
        <v>0</v>
      </c>
      <c r="C153" s="271">
        <f>'Enter Inputs'!C114</f>
        <v>0</v>
      </c>
      <c r="D153" s="271">
        <f>'Enter Inputs'!D114</f>
        <v>0</v>
      </c>
      <c r="E153" s="272" t="str">
        <f>IF('Enter Inputs'!E114="","",'Enter Inputs'!E114)</f>
        <v/>
      </c>
      <c r="F153" s="273" t="str">
        <f t="shared" ca="1" si="14"/>
        <v/>
      </c>
      <c r="G153" s="274" t="str" cm="1">
        <f t="array" aca="1" ref="G153" ca="1">IFERROR(_xlfn.IFS(E153=B$22,D$46,E153=$B$23,$D$47,E153=$B$24,$D$48,E153=$B$25,$D$49),"")</f>
        <v/>
      </c>
      <c r="H153" s="296"/>
      <c r="I153" s="271">
        <f t="shared" si="15"/>
        <v>0</v>
      </c>
      <c r="J153" s="125"/>
      <c r="K153" s="205"/>
      <c r="L153" s="205"/>
      <c r="M153" s="205"/>
      <c r="N153" s="120"/>
    </row>
    <row r="154" spans="2:14">
      <c r="B154" s="270">
        <f>'Enter Inputs'!B115</f>
        <v>0</v>
      </c>
      <c r="C154" s="271">
        <f>'Enter Inputs'!C115</f>
        <v>0</v>
      </c>
      <c r="D154" s="271">
        <f>'Enter Inputs'!D115</f>
        <v>0</v>
      </c>
      <c r="E154" s="272" t="str">
        <f>IF('Enter Inputs'!E115="","",'Enter Inputs'!E115)</f>
        <v/>
      </c>
      <c r="F154" s="273" t="str">
        <f t="shared" ca="1" si="14"/>
        <v/>
      </c>
      <c r="G154" s="274" t="str" cm="1">
        <f t="array" aca="1" ref="G154" ca="1">IFERROR(_xlfn.IFS(E154=B$22,D$46,E154=$B$23,$D$47,E154=$B$24,$D$48,E154=$B$25,$D$49),"")</f>
        <v/>
      </c>
      <c r="H154" s="296"/>
      <c r="I154" s="271">
        <f t="shared" si="15"/>
        <v>0</v>
      </c>
      <c r="J154" s="125"/>
      <c r="K154" s="205"/>
      <c r="L154" s="205"/>
      <c r="M154" s="205"/>
      <c r="N154" s="120"/>
    </row>
    <row r="155" spans="2:14">
      <c r="B155" s="270">
        <f>'Enter Inputs'!B116</f>
        <v>0</v>
      </c>
      <c r="C155" s="271">
        <f>'Enter Inputs'!C116</f>
        <v>0</v>
      </c>
      <c r="D155" s="271">
        <f>'Enter Inputs'!D116</f>
        <v>0</v>
      </c>
      <c r="E155" s="272" t="str">
        <f>IF('Enter Inputs'!E116="","",'Enter Inputs'!E116)</f>
        <v/>
      </c>
      <c r="F155" s="273" t="str">
        <f t="shared" ca="1" si="14"/>
        <v/>
      </c>
      <c r="G155" s="274" t="str" cm="1">
        <f t="array" aca="1" ref="G155" ca="1">IFERROR(_xlfn.IFS(E155=B$22,D$46,E155=$B$23,$D$47,E155=$B$24,$D$48,E155=$B$25,$D$49),"")</f>
        <v/>
      </c>
      <c r="H155" s="296"/>
      <c r="I155" s="271">
        <f t="shared" si="15"/>
        <v>0</v>
      </c>
      <c r="J155" s="125"/>
      <c r="K155" s="205"/>
      <c r="L155" s="205"/>
      <c r="M155" s="205"/>
      <c r="N155" s="120"/>
    </row>
    <row r="156" spans="2:14">
      <c r="B156" s="270">
        <f>'Enter Inputs'!B117</f>
        <v>0</v>
      </c>
      <c r="C156" s="271">
        <f>'Enter Inputs'!C117</f>
        <v>0</v>
      </c>
      <c r="D156" s="271">
        <f>'Enter Inputs'!D117</f>
        <v>0</v>
      </c>
      <c r="E156" s="272" t="str">
        <f>IF('Enter Inputs'!E117="","",'Enter Inputs'!E117)</f>
        <v/>
      </c>
      <c r="F156" s="273" t="str">
        <f t="shared" ca="1" si="14"/>
        <v/>
      </c>
      <c r="G156" s="274" t="str" cm="1">
        <f t="array" aca="1" ref="G156" ca="1">IFERROR(_xlfn.IFS(E156=B$22,D$46,E156=$B$23,$D$47,E156=$B$24,$D$48,E156=$B$25,$D$49),"")</f>
        <v/>
      </c>
      <c r="H156" s="296"/>
      <c r="I156" s="271">
        <f t="shared" si="15"/>
        <v>0</v>
      </c>
      <c r="J156" s="125"/>
      <c r="K156" s="205"/>
      <c r="L156" s="205"/>
      <c r="M156" s="205"/>
      <c r="N156" s="120"/>
    </row>
    <row r="157" spans="2:14">
      <c r="B157" s="270">
        <f>'Enter Inputs'!B118</f>
        <v>0</v>
      </c>
      <c r="C157" s="271">
        <f>'Enter Inputs'!C118</f>
        <v>0</v>
      </c>
      <c r="D157" s="271">
        <f>'Enter Inputs'!D118</f>
        <v>0</v>
      </c>
      <c r="E157" s="272" t="str">
        <f>IF('Enter Inputs'!E118="","",'Enter Inputs'!E118)</f>
        <v/>
      </c>
      <c r="F157" s="273" t="str">
        <f t="shared" ca="1" si="14"/>
        <v/>
      </c>
      <c r="G157" s="274" t="str" cm="1">
        <f t="array" aca="1" ref="G157" ca="1">IFERROR(_xlfn.IFS(E157=B$22,D$46,E157=$B$23,$D$47,E157=$B$24,$D$48,E157=$B$25,$D$49),"")</f>
        <v/>
      </c>
      <c r="H157" s="296"/>
      <c r="I157" s="271">
        <f t="shared" si="15"/>
        <v>0</v>
      </c>
      <c r="J157" s="125"/>
      <c r="K157" s="205"/>
      <c r="L157" s="205"/>
      <c r="M157" s="205"/>
      <c r="N157" s="120"/>
    </row>
    <row r="158" spans="2:14">
      <c r="B158" s="270">
        <f>'Enter Inputs'!B119</f>
        <v>0</v>
      </c>
      <c r="C158" s="271">
        <f>'Enter Inputs'!C119</f>
        <v>0</v>
      </c>
      <c r="D158" s="271">
        <f>'Enter Inputs'!D119</f>
        <v>0</v>
      </c>
      <c r="E158" s="272" t="str">
        <f>IF('Enter Inputs'!E119="","",'Enter Inputs'!E119)</f>
        <v/>
      </c>
      <c r="F158" s="273" t="str">
        <f t="shared" ca="1" si="14"/>
        <v/>
      </c>
      <c r="G158" s="274" t="str" cm="1">
        <f t="array" aca="1" ref="G158" ca="1">IFERROR(_xlfn.IFS(E158=B$22,D$46,E158=$B$23,$D$47,E158=$B$24,$D$48,E158=$B$25,$D$49),"")</f>
        <v/>
      </c>
      <c r="H158" s="296"/>
      <c r="I158" s="271">
        <f t="shared" si="15"/>
        <v>0</v>
      </c>
      <c r="J158" s="125"/>
      <c r="K158" s="205"/>
      <c r="L158" s="205"/>
      <c r="M158" s="205"/>
      <c r="N158" s="120"/>
    </row>
    <row r="159" spans="2:14">
      <c r="B159" s="270">
        <f>'Enter Inputs'!B120</f>
        <v>0</v>
      </c>
      <c r="C159" s="271">
        <f>'Enter Inputs'!C120</f>
        <v>0</v>
      </c>
      <c r="D159" s="271">
        <f>'Enter Inputs'!D120</f>
        <v>0</v>
      </c>
      <c r="E159" s="272" t="str">
        <f>IF('Enter Inputs'!E120="","",'Enter Inputs'!E120)</f>
        <v/>
      </c>
      <c r="F159" s="273" t="str">
        <f t="shared" ca="1" si="14"/>
        <v/>
      </c>
      <c r="G159" s="274" t="str" cm="1">
        <f t="array" aca="1" ref="G159" ca="1">IFERROR(_xlfn.IFS(E159=B$22,D$46,E159=$B$23,$D$47,E159=$B$24,$D$48,E159=$B$25,$D$49),"")</f>
        <v/>
      </c>
      <c r="H159" s="296"/>
      <c r="I159" s="271">
        <f t="shared" si="15"/>
        <v>0</v>
      </c>
      <c r="J159" s="125"/>
      <c r="K159" s="205"/>
      <c r="L159" s="205"/>
      <c r="M159" s="205"/>
      <c r="N159" s="120"/>
    </row>
    <row r="160" spans="2:14">
      <c r="B160" s="270">
        <f>'Enter Inputs'!B121</f>
        <v>0</v>
      </c>
      <c r="C160" s="271">
        <f>'Enter Inputs'!C121</f>
        <v>0</v>
      </c>
      <c r="D160" s="271">
        <f>'Enter Inputs'!D121</f>
        <v>0</v>
      </c>
      <c r="E160" s="272" t="str">
        <f>IF('Enter Inputs'!E121="","",'Enter Inputs'!E121)</f>
        <v/>
      </c>
      <c r="F160" s="273" t="str">
        <f t="shared" ca="1" si="14"/>
        <v/>
      </c>
      <c r="G160" s="274" t="str" cm="1">
        <f t="array" aca="1" ref="G160" ca="1">IFERROR(_xlfn.IFS(E160=B$22,D$46,E160=$B$23,$D$47,E160=$B$24,$D$48,E160=$B$25,$D$49),"")</f>
        <v/>
      </c>
      <c r="H160" s="296"/>
      <c r="I160" s="271">
        <f t="shared" si="15"/>
        <v>0</v>
      </c>
      <c r="J160" s="125"/>
      <c r="K160" s="205"/>
      <c r="L160" s="205"/>
      <c r="M160" s="205"/>
      <c r="N160" s="120"/>
    </row>
    <row r="161" spans="2:14">
      <c r="B161" s="270">
        <f>'Enter Inputs'!B122</f>
        <v>0</v>
      </c>
      <c r="C161" s="271">
        <f>'Enter Inputs'!C122</f>
        <v>0</v>
      </c>
      <c r="D161" s="271">
        <f>'Enter Inputs'!D122</f>
        <v>0</v>
      </c>
      <c r="E161" s="272" t="str">
        <f>IF('Enter Inputs'!E122="","",'Enter Inputs'!E122)</f>
        <v/>
      </c>
      <c r="F161" s="273" t="str">
        <f t="shared" ca="1" si="14"/>
        <v/>
      </c>
      <c r="G161" s="274" t="str" cm="1">
        <f t="array" aca="1" ref="G161" ca="1">IFERROR(_xlfn.IFS(E161=B$22,D$46,E161=$B$23,$D$47,E161=$B$24,$D$48,E161=$B$25,$D$49),"")</f>
        <v/>
      </c>
      <c r="H161" s="296"/>
      <c r="I161" s="271">
        <f t="shared" si="15"/>
        <v>0</v>
      </c>
      <c r="J161" s="125"/>
      <c r="K161" s="205"/>
      <c r="L161" s="205"/>
      <c r="M161" s="205"/>
      <c r="N161" s="120"/>
    </row>
    <row r="162" spans="2:14">
      <c r="B162" s="270">
        <f>'Enter Inputs'!B123</f>
        <v>0</v>
      </c>
      <c r="C162" s="271">
        <f>'Enter Inputs'!C123</f>
        <v>0</v>
      </c>
      <c r="D162" s="271">
        <f>'Enter Inputs'!D123</f>
        <v>0</v>
      </c>
      <c r="E162" s="272" t="str">
        <f>IF('Enter Inputs'!E123="","",'Enter Inputs'!E123)</f>
        <v/>
      </c>
      <c r="F162" s="273" t="str">
        <f t="shared" ca="1" si="14"/>
        <v/>
      </c>
      <c r="G162" s="274" t="str" cm="1">
        <f t="array" aca="1" ref="G162" ca="1">IFERROR(_xlfn.IFS(E162=B$22,D$46,E162=$B$23,$D$47,E162=$B$24,$D$48,E162=$B$25,$D$49),"")</f>
        <v/>
      </c>
      <c r="H162" s="296"/>
      <c r="I162" s="271">
        <f t="shared" si="15"/>
        <v>0</v>
      </c>
      <c r="J162" s="125"/>
      <c r="K162" s="205"/>
      <c r="L162" s="205"/>
      <c r="M162" s="205"/>
      <c r="N162" s="120"/>
    </row>
    <row r="163" spans="2:14">
      <c r="B163" s="270">
        <f>'Enter Inputs'!B124</f>
        <v>0</v>
      </c>
      <c r="C163" s="271">
        <f>'Enter Inputs'!C124</f>
        <v>0</v>
      </c>
      <c r="D163" s="271">
        <f>'Enter Inputs'!D124</f>
        <v>0</v>
      </c>
      <c r="E163" s="272" t="str">
        <f>IF('Enter Inputs'!E124="","",'Enter Inputs'!E124)</f>
        <v/>
      </c>
      <c r="F163" s="273" t="str">
        <f t="shared" ca="1" si="14"/>
        <v/>
      </c>
      <c r="G163" s="274" t="str" cm="1">
        <f t="array" aca="1" ref="G163" ca="1">IFERROR(_xlfn.IFS(E163=B$22,D$46,E163=$B$23,$D$47,E163=$B$24,$D$48,E163=$B$25,$D$49),"")</f>
        <v/>
      </c>
      <c r="H163" s="296"/>
      <c r="I163" s="271">
        <f t="shared" si="15"/>
        <v>0</v>
      </c>
      <c r="J163" s="125"/>
      <c r="K163" s="205"/>
      <c r="L163" s="205"/>
      <c r="M163" s="205"/>
      <c r="N163" s="120"/>
    </row>
    <row r="164" spans="2:14">
      <c r="B164" s="270">
        <f>'Enter Inputs'!B125</f>
        <v>0</v>
      </c>
      <c r="C164" s="271">
        <f>'Enter Inputs'!C125</f>
        <v>0</v>
      </c>
      <c r="D164" s="271">
        <f>'Enter Inputs'!D125</f>
        <v>0</v>
      </c>
      <c r="E164" s="272" t="str">
        <f>IF('Enter Inputs'!E125="","",'Enter Inputs'!E125)</f>
        <v/>
      </c>
      <c r="F164" s="273" t="str">
        <f t="shared" ca="1" si="14"/>
        <v/>
      </c>
      <c r="G164" s="274" t="str" cm="1">
        <f t="array" aca="1" ref="G164" ca="1">IFERROR(_xlfn.IFS(E164=B$22,D$46,E164=$B$23,$D$47,E164=$B$24,$D$48,E164=$B$25,$D$49),"")</f>
        <v/>
      </c>
      <c r="H164" s="296"/>
      <c r="I164" s="271">
        <f t="shared" si="15"/>
        <v>0</v>
      </c>
      <c r="J164" s="125"/>
      <c r="K164" s="205"/>
      <c r="L164" s="205"/>
      <c r="M164" s="205"/>
      <c r="N164" s="120"/>
    </row>
    <row r="165" spans="2:14">
      <c r="B165" s="270">
        <f>'Enter Inputs'!B126</f>
        <v>0</v>
      </c>
      <c r="C165" s="271">
        <f>'Enter Inputs'!C126</f>
        <v>0</v>
      </c>
      <c r="D165" s="271">
        <f>'Enter Inputs'!D126</f>
        <v>0</v>
      </c>
      <c r="E165" s="272" t="str">
        <f>IF('Enter Inputs'!E126="","",'Enter Inputs'!E126)</f>
        <v/>
      </c>
      <c r="F165" s="273" t="str">
        <f t="shared" ca="1" si="14"/>
        <v/>
      </c>
      <c r="G165" s="274" t="str" cm="1">
        <f t="array" aca="1" ref="G165" ca="1">IFERROR(_xlfn.IFS(E165=B$22,D$46,E165=$B$23,$D$47,E165=$B$24,$D$48,E165=$B$25,$D$49),"")</f>
        <v/>
      </c>
      <c r="H165" s="296"/>
      <c r="I165" s="271">
        <f t="shared" si="15"/>
        <v>0</v>
      </c>
      <c r="J165" s="125"/>
      <c r="K165" s="205"/>
      <c r="L165" s="205"/>
      <c r="M165" s="205"/>
      <c r="N165" s="120"/>
    </row>
    <row r="166" spans="2:14">
      <c r="B166" s="270">
        <f>'Enter Inputs'!B127</f>
        <v>0</v>
      </c>
      <c r="C166" s="271">
        <f>'Enter Inputs'!C127</f>
        <v>0</v>
      </c>
      <c r="D166" s="271">
        <f>'Enter Inputs'!D127</f>
        <v>0</v>
      </c>
      <c r="E166" s="272" t="str">
        <f>IF('Enter Inputs'!E127="","",'Enter Inputs'!E127)</f>
        <v/>
      </c>
      <c r="F166" s="273" t="str">
        <f t="shared" ca="1" si="14"/>
        <v/>
      </c>
      <c r="G166" s="274" t="str" cm="1">
        <f t="array" aca="1" ref="G166" ca="1">IFERROR(_xlfn.IFS(E166=B$22,D$46,E166=$B$23,$D$47,E166=$B$24,$D$48,E166=$B$25,$D$49),"")</f>
        <v/>
      </c>
      <c r="H166" s="296"/>
      <c r="I166" s="271">
        <f t="shared" si="15"/>
        <v>0</v>
      </c>
      <c r="J166" s="125"/>
      <c r="K166" s="205"/>
      <c r="L166" s="205"/>
      <c r="M166" s="205"/>
      <c r="N166" s="120"/>
    </row>
    <row r="167" spans="2:14">
      <c r="B167" s="270">
        <f>'Enter Inputs'!B128</f>
        <v>0</v>
      </c>
      <c r="C167" s="271">
        <f>'Enter Inputs'!C128</f>
        <v>0</v>
      </c>
      <c r="D167" s="271">
        <f>'Enter Inputs'!D128</f>
        <v>0</v>
      </c>
      <c r="E167" s="272" t="str">
        <f>IF('Enter Inputs'!E128="","",'Enter Inputs'!E128)</f>
        <v/>
      </c>
      <c r="F167" s="273" t="str">
        <f t="shared" ca="1" si="14"/>
        <v/>
      </c>
      <c r="G167" s="274" t="str" cm="1">
        <f t="array" aca="1" ref="G167" ca="1">IFERROR(_xlfn.IFS(E167=B$22,D$46,E167=$B$23,$D$47,E167=$B$24,$D$48,E167=$B$25,$D$49),"")</f>
        <v/>
      </c>
      <c r="H167" s="296"/>
      <c r="I167" s="271">
        <f t="shared" si="15"/>
        <v>0</v>
      </c>
      <c r="J167" s="125"/>
      <c r="K167" s="205"/>
      <c r="L167" s="205"/>
      <c r="M167" s="205"/>
      <c r="N167" s="120"/>
    </row>
    <row r="168" spans="2:14">
      <c r="B168" s="270">
        <f>'Enter Inputs'!B129</f>
        <v>0</v>
      </c>
      <c r="C168" s="271">
        <f>'Enter Inputs'!C129</f>
        <v>0</v>
      </c>
      <c r="D168" s="271">
        <f>'Enter Inputs'!D129</f>
        <v>0</v>
      </c>
      <c r="E168" s="272" t="str">
        <f>IF('Enter Inputs'!E129="","",'Enter Inputs'!E129)</f>
        <v/>
      </c>
      <c r="F168" s="273" t="str">
        <f t="shared" ca="1" si="14"/>
        <v/>
      </c>
      <c r="G168" s="274" t="str" cm="1">
        <f t="array" aca="1" ref="G168" ca="1">IFERROR(_xlfn.IFS(E168=B$22,D$46,E168=$B$23,$D$47,E168=$B$24,$D$48,E168=$B$25,$D$49),"")</f>
        <v/>
      </c>
      <c r="H168" s="296"/>
      <c r="I168" s="271">
        <f t="shared" si="15"/>
        <v>0</v>
      </c>
      <c r="J168" s="125"/>
      <c r="K168" s="205"/>
      <c r="L168" s="205"/>
      <c r="M168" s="205"/>
      <c r="N168" s="120"/>
    </row>
    <row r="169" spans="2:14">
      <c r="B169" s="270">
        <f>'Enter Inputs'!B130</f>
        <v>0</v>
      </c>
      <c r="C169" s="271">
        <f>'Enter Inputs'!C130</f>
        <v>0</v>
      </c>
      <c r="D169" s="271">
        <f>'Enter Inputs'!D130</f>
        <v>0</v>
      </c>
      <c r="E169" s="272" t="str">
        <f>IF('Enter Inputs'!E130="","",'Enter Inputs'!E130)</f>
        <v/>
      </c>
      <c r="F169" s="273" t="str">
        <f t="shared" ca="1" si="14"/>
        <v/>
      </c>
      <c r="G169" s="274" t="str" cm="1">
        <f t="array" aca="1" ref="G169" ca="1">IFERROR(_xlfn.IFS(E169=B$22,D$46,E169=$B$23,$D$47,E169=$B$24,$D$48,E169=$B$25,$D$49),"")</f>
        <v/>
      </c>
      <c r="H169" s="296"/>
      <c r="I169" s="271">
        <f t="shared" si="15"/>
        <v>0</v>
      </c>
      <c r="J169" s="125"/>
      <c r="K169" s="205"/>
      <c r="L169" s="205"/>
      <c r="M169" s="205"/>
      <c r="N169" s="120"/>
    </row>
    <row r="170" spans="2:14">
      <c r="B170" s="270">
        <f>'Enter Inputs'!B131</f>
        <v>0</v>
      </c>
      <c r="C170" s="271">
        <f>'Enter Inputs'!C131</f>
        <v>0</v>
      </c>
      <c r="D170" s="271">
        <f>'Enter Inputs'!D131</f>
        <v>0</v>
      </c>
      <c r="E170" s="272" t="str">
        <f>IF('Enter Inputs'!E131="","",'Enter Inputs'!E131)</f>
        <v/>
      </c>
      <c r="F170" s="273" t="str">
        <f t="shared" ca="1" si="14"/>
        <v/>
      </c>
      <c r="G170" s="274" t="str" cm="1">
        <f t="array" aca="1" ref="G170" ca="1">IFERROR(_xlfn.IFS(E170=B$22,D$46,E170=$B$23,$D$47,E170=$B$24,$D$48,E170=$B$25,$D$49),"")</f>
        <v/>
      </c>
      <c r="H170" s="296"/>
      <c r="I170" s="271">
        <f t="shared" si="15"/>
        <v>0</v>
      </c>
      <c r="J170" s="125"/>
      <c r="K170" s="205"/>
      <c r="L170" s="205"/>
      <c r="M170" s="205"/>
      <c r="N170" s="120"/>
    </row>
    <row r="171" spans="2:14">
      <c r="B171" s="270">
        <f>'Enter Inputs'!B132</f>
        <v>0</v>
      </c>
      <c r="C171" s="271">
        <f>'Enter Inputs'!C132</f>
        <v>0</v>
      </c>
      <c r="D171" s="271">
        <f>'Enter Inputs'!D132</f>
        <v>0</v>
      </c>
      <c r="E171" s="272" t="str">
        <f>IF('Enter Inputs'!E132="","",'Enter Inputs'!E132)</f>
        <v/>
      </c>
      <c r="F171" s="273" t="str">
        <f t="shared" ca="1" si="14"/>
        <v/>
      </c>
      <c r="G171" s="274" t="str" cm="1">
        <f t="array" aca="1" ref="G171" ca="1">IFERROR(_xlfn.IFS(E171=B$22,D$46,E171=$B$23,$D$47,E171=$B$24,$D$48,E171=$B$25,$D$49),"")</f>
        <v/>
      </c>
      <c r="H171" s="296"/>
      <c r="I171" s="271">
        <f t="shared" si="15"/>
        <v>0</v>
      </c>
      <c r="J171" s="125"/>
      <c r="K171" s="205"/>
      <c r="L171" s="205"/>
      <c r="M171" s="205"/>
      <c r="N171" s="120"/>
    </row>
    <row r="172" spans="2:14">
      <c r="B172" s="270">
        <f>'Enter Inputs'!B133</f>
        <v>0</v>
      </c>
      <c r="C172" s="271">
        <f>'Enter Inputs'!C133</f>
        <v>0</v>
      </c>
      <c r="D172" s="271">
        <f>'Enter Inputs'!D133</f>
        <v>0</v>
      </c>
      <c r="E172" s="272" t="str">
        <f>IF('Enter Inputs'!E133="","",'Enter Inputs'!E133)</f>
        <v/>
      </c>
      <c r="F172" s="273" t="str">
        <f t="shared" ca="1" si="14"/>
        <v/>
      </c>
      <c r="G172" s="274" t="str" cm="1">
        <f t="array" aca="1" ref="G172" ca="1">IFERROR(_xlfn.IFS(E172=B$22,D$46,E172=$B$23,$D$47,E172=$B$24,$D$48,E172=$B$25,$D$49),"")</f>
        <v/>
      </c>
      <c r="H172" s="296"/>
      <c r="I172" s="271">
        <f t="shared" si="15"/>
        <v>0</v>
      </c>
      <c r="J172" s="125"/>
      <c r="K172" s="205"/>
      <c r="L172" s="205"/>
      <c r="M172" s="205"/>
      <c r="N172" s="120"/>
    </row>
    <row r="173" spans="2:14">
      <c r="B173" s="270">
        <f>'Enter Inputs'!B134</f>
        <v>0</v>
      </c>
      <c r="C173" s="271">
        <f>'Enter Inputs'!C134</f>
        <v>0</v>
      </c>
      <c r="D173" s="271">
        <f>'Enter Inputs'!D134</f>
        <v>0</v>
      </c>
      <c r="E173" s="272" t="str">
        <f>IF('Enter Inputs'!E134="","",'Enter Inputs'!E134)</f>
        <v/>
      </c>
      <c r="F173" s="273" t="str">
        <f t="shared" ca="1" si="14"/>
        <v/>
      </c>
      <c r="G173" s="274" t="str" cm="1">
        <f t="array" aca="1" ref="G173" ca="1">IFERROR(_xlfn.IFS(E173=B$22,D$46,E173=$B$23,$D$47,E173=$B$24,$D$48,E173=$B$25,$D$49),"")</f>
        <v/>
      </c>
      <c r="H173" s="296"/>
      <c r="I173" s="271">
        <f t="shared" si="15"/>
        <v>0</v>
      </c>
      <c r="J173" s="125"/>
      <c r="K173" s="205"/>
      <c r="L173" s="205"/>
      <c r="M173" s="205"/>
      <c r="N173" s="120"/>
    </row>
    <row r="174" spans="2:14">
      <c r="B174" s="270">
        <f>'Enter Inputs'!B135</f>
        <v>0</v>
      </c>
      <c r="C174" s="271">
        <f>'Enter Inputs'!C135</f>
        <v>0</v>
      </c>
      <c r="D174" s="271">
        <f>'Enter Inputs'!D135</f>
        <v>0</v>
      </c>
      <c r="E174" s="272" t="str">
        <f>IF('Enter Inputs'!E135="","",'Enter Inputs'!E135)</f>
        <v/>
      </c>
      <c r="F174" s="273" t="str">
        <f t="shared" ca="1" si="14"/>
        <v/>
      </c>
      <c r="G174" s="274" t="str" cm="1">
        <f t="array" aca="1" ref="G174" ca="1">IFERROR(_xlfn.IFS(E174=B$22,D$46,E174=$B$23,$D$47,E174=$B$24,$D$48,E174=$B$25,$D$49),"")</f>
        <v/>
      </c>
      <c r="H174" s="296"/>
      <c r="I174" s="271">
        <f t="shared" si="15"/>
        <v>0</v>
      </c>
      <c r="J174" s="125"/>
      <c r="K174" s="205"/>
      <c r="L174" s="205"/>
      <c r="M174" s="205"/>
      <c r="N174" s="120"/>
    </row>
    <row r="175" spans="2:14">
      <c r="B175" s="270">
        <f>'Enter Inputs'!B136</f>
        <v>0</v>
      </c>
      <c r="C175" s="271">
        <f>'Enter Inputs'!C136</f>
        <v>0</v>
      </c>
      <c r="D175" s="271">
        <f>'Enter Inputs'!D136</f>
        <v>0</v>
      </c>
      <c r="E175" s="272" t="str">
        <f>IF('Enter Inputs'!E136="","",'Enter Inputs'!E136)</f>
        <v/>
      </c>
      <c r="F175" s="273" t="str">
        <f t="shared" ca="1" si="14"/>
        <v/>
      </c>
      <c r="G175" s="274" t="str" cm="1">
        <f t="array" aca="1" ref="G175" ca="1">IFERROR(_xlfn.IFS(E175=B$22,D$46,E175=$B$23,$D$47,E175=$B$24,$D$48,E175=$B$25,$D$49),"")</f>
        <v/>
      </c>
      <c r="H175" s="296"/>
      <c r="I175" s="271">
        <f t="shared" si="15"/>
        <v>0</v>
      </c>
      <c r="J175" s="125"/>
      <c r="K175" s="205"/>
      <c r="L175" s="205"/>
      <c r="M175" s="205"/>
      <c r="N175" s="120"/>
    </row>
    <row r="176" spans="2:14">
      <c r="B176" s="270">
        <f>'Enter Inputs'!B137</f>
        <v>0</v>
      </c>
      <c r="C176" s="271">
        <f>'Enter Inputs'!C137</f>
        <v>0</v>
      </c>
      <c r="D176" s="271">
        <f>'Enter Inputs'!D137</f>
        <v>0</v>
      </c>
      <c r="E176" s="272" t="str">
        <f>IF('Enter Inputs'!E137="","",'Enter Inputs'!E137)</f>
        <v/>
      </c>
      <c r="F176" s="273" t="str">
        <f t="shared" ref="F176:F207" ca="1" si="16">IF(G176=$C$53,$B$53,IF(G176=$C$54,$B$54,IF(G176=$C$55,$B$55,"")))</f>
        <v/>
      </c>
      <c r="G176" s="274" t="str" cm="1">
        <f t="array" aca="1" ref="G176" ca="1">IFERROR(_xlfn.IFS(E176=B$22,D$46,E176=$B$23,$D$47,E176=$B$24,$D$48,E176=$B$25,$D$49),"")</f>
        <v/>
      </c>
      <c r="H176" s="296"/>
      <c r="I176" s="271">
        <f t="shared" ref="I176:I207" si="17">D176-H176</f>
        <v>0</v>
      </c>
      <c r="J176" s="125"/>
      <c r="K176" s="205"/>
      <c r="L176" s="205"/>
      <c r="M176" s="205"/>
      <c r="N176" s="120"/>
    </row>
    <row r="177" spans="2:14">
      <c r="B177" s="270">
        <f>'Enter Inputs'!B138</f>
        <v>0</v>
      </c>
      <c r="C177" s="271">
        <f>'Enter Inputs'!C138</f>
        <v>0</v>
      </c>
      <c r="D177" s="271">
        <f>'Enter Inputs'!D138</f>
        <v>0</v>
      </c>
      <c r="E177" s="272" t="str">
        <f>IF('Enter Inputs'!E138="","",'Enter Inputs'!E138)</f>
        <v/>
      </c>
      <c r="F177" s="273" t="str">
        <f t="shared" ca="1" si="16"/>
        <v/>
      </c>
      <c r="G177" s="274" t="str" cm="1">
        <f t="array" aca="1" ref="G177" ca="1">IFERROR(_xlfn.IFS(E177=B$22,D$46,E177=$B$23,$D$47,E177=$B$24,$D$48,E177=$B$25,$D$49),"")</f>
        <v/>
      </c>
      <c r="H177" s="296"/>
      <c r="I177" s="271">
        <f t="shared" si="17"/>
        <v>0</v>
      </c>
      <c r="J177" s="125"/>
      <c r="K177" s="205"/>
      <c r="L177" s="205"/>
      <c r="M177" s="205"/>
      <c r="N177" s="120"/>
    </row>
    <row r="178" spans="2:14">
      <c r="B178" s="270">
        <f>'Enter Inputs'!B139</f>
        <v>0</v>
      </c>
      <c r="C178" s="271">
        <f>'Enter Inputs'!C139</f>
        <v>0</v>
      </c>
      <c r="D178" s="271">
        <f>'Enter Inputs'!D139</f>
        <v>0</v>
      </c>
      <c r="E178" s="272" t="str">
        <f>IF('Enter Inputs'!E139="","",'Enter Inputs'!E139)</f>
        <v/>
      </c>
      <c r="F178" s="273" t="str">
        <f t="shared" ca="1" si="16"/>
        <v/>
      </c>
      <c r="G178" s="274" t="str" cm="1">
        <f t="array" aca="1" ref="G178" ca="1">IFERROR(_xlfn.IFS(E178=B$22,D$46,E178=$B$23,$D$47,E178=$B$24,$D$48,E178=$B$25,$D$49),"")</f>
        <v/>
      </c>
      <c r="H178" s="296"/>
      <c r="I178" s="271">
        <f t="shared" si="17"/>
        <v>0</v>
      </c>
      <c r="J178" s="125"/>
      <c r="K178" s="205"/>
      <c r="L178" s="205"/>
      <c r="M178" s="205"/>
      <c r="N178" s="120"/>
    </row>
    <row r="179" spans="2:14">
      <c r="B179" s="270">
        <f>'Enter Inputs'!B140</f>
        <v>0</v>
      </c>
      <c r="C179" s="271">
        <f>'Enter Inputs'!C140</f>
        <v>0</v>
      </c>
      <c r="D179" s="271">
        <f>'Enter Inputs'!D140</f>
        <v>0</v>
      </c>
      <c r="E179" s="272" t="str">
        <f>IF('Enter Inputs'!E140="","",'Enter Inputs'!E140)</f>
        <v/>
      </c>
      <c r="F179" s="273" t="str">
        <f t="shared" ca="1" si="16"/>
        <v/>
      </c>
      <c r="G179" s="274" t="str" cm="1">
        <f t="array" aca="1" ref="G179" ca="1">IFERROR(_xlfn.IFS(E179=B$22,D$46,E179=$B$23,$D$47,E179=$B$24,$D$48,E179=$B$25,$D$49),"")</f>
        <v/>
      </c>
      <c r="H179" s="296"/>
      <c r="I179" s="271">
        <f t="shared" si="17"/>
        <v>0</v>
      </c>
      <c r="J179" s="125"/>
      <c r="K179" s="205"/>
      <c r="L179" s="205"/>
      <c r="M179" s="205"/>
      <c r="N179" s="120"/>
    </row>
    <row r="180" spans="2:14">
      <c r="B180" s="270">
        <f>'Enter Inputs'!B141</f>
        <v>0</v>
      </c>
      <c r="C180" s="271">
        <f>'Enter Inputs'!C141</f>
        <v>0</v>
      </c>
      <c r="D180" s="271">
        <f>'Enter Inputs'!D141</f>
        <v>0</v>
      </c>
      <c r="E180" s="272" t="str">
        <f>IF('Enter Inputs'!E141="","",'Enter Inputs'!E141)</f>
        <v/>
      </c>
      <c r="F180" s="273" t="str">
        <f t="shared" ca="1" si="16"/>
        <v/>
      </c>
      <c r="G180" s="274" t="str" cm="1">
        <f t="array" aca="1" ref="G180" ca="1">IFERROR(_xlfn.IFS(E180=B$22,D$46,E180=$B$23,$D$47,E180=$B$24,$D$48,E180=$B$25,$D$49),"")</f>
        <v/>
      </c>
      <c r="H180" s="296"/>
      <c r="I180" s="271">
        <f t="shared" si="17"/>
        <v>0</v>
      </c>
      <c r="J180" s="125"/>
      <c r="K180" s="205"/>
      <c r="L180" s="205"/>
      <c r="M180" s="205"/>
      <c r="N180" s="120"/>
    </row>
    <row r="181" spans="2:14">
      <c r="B181" s="270">
        <f>'Enter Inputs'!B142</f>
        <v>0</v>
      </c>
      <c r="C181" s="271">
        <f>'Enter Inputs'!C142</f>
        <v>0</v>
      </c>
      <c r="D181" s="271">
        <f>'Enter Inputs'!D142</f>
        <v>0</v>
      </c>
      <c r="E181" s="272" t="str">
        <f>IF('Enter Inputs'!E142="","",'Enter Inputs'!E142)</f>
        <v/>
      </c>
      <c r="F181" s="273" t="str">
        <f t="shared" ca="1" si="16"/>
        <v/>
      </c>
      <c r="G181" s="274" t="str" cm="1">
        <f t="array" aca="1" ref="G181" ca="1">IFERROR(_xlfn.IFS(E181=B$22,D$46,E181=$B$23,$D$47,E181=$B$24,$D$48,E181=$B$25,$D$49),"")</f>
        <v/>
      </c>
      <c r="H181" s="296"/>
      <c r="I181" s="271">
        <f t="shared" si="17"/>
        <v>0</v>
      </c>
      <c r="J181" s="125"/>
      <c r="K181" s="205"/>
      <c r="L181" s="205"/>
      <c r="M181" s="205"/>
      <c r="N181" s="120"/>
    </row>
    <row r="182" spans="2:14">
      <c r="B182" s="270">
        <f>'Enter Inputs'!B143</f>
        <v>0</v>
      </c>
      <c r="C182" s="271">
        <f>'Enter Inputs'!C143</f>
        <v>0</v>
      </c>
      <c r="D182" s="271">
        <f>'Enter Inputs'!D143</f>
        <v>0</v>
      </c>
      <c r="E182" s="272" t="str">
        <f>IF('Enter Inputs'!E143="","",'Enter Inputs'!E143)</f>
        <v/>
      </c>
      <c r="F182" s="273" t="str">
        <f t="shared" ca="1" si="16"/>
        <v/>
      </c>
      <c r="G182" s="274" t="str" cm="1">
        <f t="array" aca="1" ref="G182" ca="1">IFERROR(_xlfn.IFS(E182=B$22,D$46,E182=$B$23,$D$47,E182=$B$24,$D$48,E182=$B$25,$D$49),"")</f>
        <v/>
      </c>
      <c r="H182" s="296"/>
      <c r="I182" s="271">
        <f t="shared" si="17"/>
        <v>0</v>
      </c>
      <c r="J182" s="125"/>
      <c r="K182" s="205"/>
      <c r="L182" s="205"/>
      <c r="M182" s="205"/>
      <c r="N182" s="120"/>
    </row>
    <row r="183" spans="2:14">
      <c r="B183" s="270">
        <f>'Enter Inputs'!B144</f>
        <v>0</v>
      </c>
      <c r="C183" s="271">
        <f>'Enter Inputs'!C144</f>
        <v>0</v>
      </c>
      <c r="D183" s="271">
        <f>'Enter Inputs'!D144</f>
        <v>0</v>
      </c>
      <c r="E183" s="272" t="str">
        <f>IF('Enter Inputs'!E144="","",'Enter Inputs'!E144)</f>
        <v/>
      </c>
      <c r="F183" s="273" t="str">
        <f t="shared" ca="1" si="16"/>
        <v/>
      </c>
      <c r="G183" s="274" t="str" cm="1">
        <f t="array" aca="1" ref="G183" ca="1">IFERROR(_xlfn.IFS(E183=B$22,D$46,E183=$B$23,$D$47,E183=$B$24,$D$48,E183=$B$25,$D$49),"")</f>
        <v/>
      </c>
      <c r="H183" s="296"/>
      <c r="I183" s="271">
        <f t="shared" si="17"/>
        <v>0</v>
      </c>
      <c r="J183" s="125"/>
      <c r="K183" s="205"/>
      <c r="L183" s="205"/>
      <c r="M183" s="205"/>
      <c r="N183" s="120"/>
    </row>
    <row r="184" spans="2:14">
      <c r="B184" s="270">
        <f>'Enter Inputs'!B145</f>
        <v>0</v>
      </c>
      <c r="C184" s="271">
        <f>'Enter Inputs'!C145</f>
        <v>0</v>
      </c>
      <c r="D184" s="271">
        <f>'Enter Inputs'!D145</f>
        <v>0</v>
      </c>
      <c r="E184" s="272" t="str">
        <f>IF('Enter Inputs'!E145="","",'Enter Inputs'!E145)</f>
        <v/>
      </c>
      <c r="F184" s="273" t="str">
        <f t="shared" ca="1" si="16"/>
        <v/>
      </c>
      <c r="G184" s="274" t="str" cm="1">
        <f t="array" aca="1" ref="G184" ca="1">IFERROR(_xlfn.IFS(E184=B$22,D$46,E184=$B$23,$D$47,E184=$B$24,$D$48,E184=$B$25,$D$49),"")</f>
        <v/>
      </c>
      <c r="H184" s="296"/>
      <c r="I184" s="271">
        <f t="shared" si="17"/>
        <v>0</v>
      </c>
      <c r="J184" s="125"/>
      <c r="K184" s="205"/>
      <c r="L184" s="205"/>
      <c r="M184" s="205"/>
      <c r="N184" s="120"/>
    </row>
    <row r="185" spans="2:14">
      <c r="B185" s="270">
        <f>'Enter Inputs'!B146</f>
        <v>0</v>
      </c>
      <c r="C185" s="271">
        <f>'Enter Inputs'!C146</f>
        <v>0</v>
      </c>
      <c r="D185" s="271">
        <f>'Enter Inputs'!D146</f>
        <v>0</v>
      </c>
      <c r="E185" s="272" t="str">
        <f>IF('Enter Inputs'!E146="","",'Enter Inputs'!E146)</f>
        <v/>
      </c>
      <c r="F185" s="273" t="str">
        <f t="shared" ca="1" si="16"/>
        <v/>
      </c>
      <c r="G185" s="274" t="str" cm="1">
        <f t="array" aca="1" ref="G185" ca="1">IFERROR(_xlfn.IFS(E185=B$22,D$46,E185=$B$23,$D$47,E185=$B$24,$D$48,E185=$B$25,$D$49),"")</f>
        <v/>
      </c>
      <c r="H185" s="296"/>
      <c r="I185" s="271">
        <f t="shared" si="17"/>
        <v>0</v>
      </c>
      <c r="J185" s="125"/>
      <c r="K185" s="205"/>
      <c r="L185" s="205"/>
      <c r="M185" s="205"/>
      <c r="N185" s="120"/>
    </row>
    <row r="186" spans="2:14">
      <c r="B186" s="270">
        <f>'Enter Inputs'!B147</f>
        <v>0</v>
      </c>
      <c r="C186" s="271">
        <f>'Enter Inputs'!C147</f>
        <v>0</v>
      </c>
      <c r="D186" s="271">
        <f>'Enter Inputs'!D147</f>
        <v>0</v>
      </c>
      <c r="E186" s="272" t="str">
        <f>IF('Enter Inputs'!E147="","",'Enter Inputs'!E147)</f>
        <v/>
      </c>
      <c r="F186" s="273" t="str">
        <f t="shared" ca="1" si="16"/>
        <v/>
      </c>
      <c r="G186" s="274" t="str" cm="1">
        <f t="array" aca="1" ref="G186" ca="1">IFERROR(_xlfn.IFS(E186=B$22,D$46,E186=$B$23,$D$47,E186=$B$24,$D$48,E186=$B$25,$D$49),"")</f>
        <v/>
      </c>
      <c r="H186" s="296"/>
      <c r="I186" s="271">
        <f t="shared" si="17"/>
        <v>0</v>
      </c>
      <c r="J186" s="125"/>
      <c r="K186" s="205"/>
      <c r="L186" s="205"/>
      <c r="M186" s="205"/>
      <c r="N186" s="120"/>
    </row>
    <row r="187" spans="2:14">
      <c r="B187" s="270">
        <f>'Enter Inputs'!B148</f>
        <v>0</v>
      </c>
      <c r="C187" s="271">
        <f>'Enter Inputs'!C148</f>
        <v>0</v>
      </c>
      <c r="D187" s="271">
        <f>'Enter Inputs'!D148</f>
        <v>0</v>
      </c>
      <c r="E187" s="272" t="str">
        <f>IF('Enter Inputs'!E148="","",'Enter Inputs'!E148)</f>
        <v/>
      </c>
      <c r="F187" s="273" t="str">
        <f t="shared" ca="1" si="16"/>
        <v/>
      </c>
      <c r="G187" s="274" t="str" cm="1">
        <f t="array" aca="1" ref="G187" ca="1">IFERROR(_xlfn.IFS(E187=B$22,D$46,E187=$B$23,$D$47,E187=$B$24,$D$48,E187=$B$25,$D$49),"")</f>
        <v/>
      </c>
      <c r="H187" s="296"/>
      <c r="I187" s="271">
        <f t="shared" si="17"/>
        <v>0</v>
      </c>
      <c r="J187" s="125"/>
      <c r="K187" s="205"/>
      <c r="L187" s="205"/>
      <c r="M187" s="205"/>
      <c r="N187" s="120"/>
    </row>
    <row r="188" spans="2:14">
      <c r="B188" s="270">
        <f>'Enter Inputs'!B149</f>
        <v>0</v>
      </c>
      <c r="C188" s="271">
        <f>'Enter Inputs'!C149</f>
        <v>0</v>
      </c>
      <c r="D188" s="271">
        <f>'Enter Inputs'!D149</f>
        <v>0</v>
      </c>
      <c r="E188" s="272" t="str">
        <f>IF('Enter Inputs'!E149="","",'Enter Inputs'!E149)</f>
        <v/>
      </c>
      <c r="F188" s="273" t="str">
        <f t="shared" ca="1" si="16"/>
        <v/>
      </c>
      <c r="G188" s="274" t="str" cm="1">
        <f t="array" aca="1" ref="G188" ca="1">IFERROR(_xlfn.IFS(E188=B$22,D$46,E188=$B$23,$D$47,E188=$B$24,$D$48,E188=$B$25,$D$49),"")</f>
        <v/>
      </c>
      <c r="H188" s="296"/>
      <c r="I188" s="271">
        <f t="shared" si="17"/>
        <v>0</v>
      </c>
      <c r="J188" s="125"/>
      <c r="K188" s="205"/>
      <c r="L188" s="205"/>
      <c r="M188" s="205"/>
      <c r="N188" s="120"/>
    </row>
    <row r="189" spans="2:14">
      <c r="B189" s="270">
        <f>'Enter Inputs'!B150</f>
        <v>0</v>
      </c>
      <c r="C189" s="271">
        <f>'Enter Inputs'!C150</f>
        <v>0</v>
      </c>
      <c r="D189" s="271">
        <f>'Enter Inputs'!D150</f>
        <v>0</v>
      </c>
      <c r="E189" s="272" t="str">
        <f>IF('Enter Inputs'!E150="","",'Enter Inputs'!E150)</f>
        <v/>
      </c>
      <c r="F189" s="273" t="str">
        <f t="shared" ca="1" si="16"/>
        <v/>
      </c>
      <c r="G189" s="274" t="str" cm="1">
        <f t="array" aca="1" ref="G189" ca="1">IFERROR(_xlfn.IFS(E189=B$22,D$46,E189=$B$23,$D$47,E189=$B$24,$D$48,E189=$B$25,$D$49),"")</f>
        <v/>
      </c>
      <c r="H189" s="296"/>
      <c r="I189" s="271">
        <f t="shared" si="17"/>
        <v>0</v>
      </c>
      <c r="J189" s="125"/>
      <c r="K189" s="205"/>
      <c r="L189" s="205"/>
      <c r="M189" s="205"/>
      <c r="N189" s="120"/>
    </row>
    <row r="190" spans="2:14">
      <c r="B190" s="270">
        <f>'Enter Inputs'!B151</f>
        <v>0</v>
      </c>
      <c r="C190" s="271">
        <f>'Enter Inputs'!C151</f>
        <v>0</v>
      </c>
      <c r="D190" s="271">
        <f>'Enter Inputs'!D151</f>
        <v>0</v>
      </c>
      <c r="E190" s="272" t="str">
        <f>IF('Enter Inputs'!E151="","",'Enter Inputs'!E151)</f>
        <v/>
      </c>
      <c r="F190" s="273" t="str">
        <f t="shared" ca="1" si="16"/>
        <v/>
      </c>
      <c r="G190" s="274" t="str" cm="1">
        <f t="array" aca="1" ref="G190" ca="1">IFERROR(_xlfn.IFS(E190=B$22,D$46,E190=$B$23,$D$47,E190=$B$24,$D$48,E190=$B$25,$D$49),"")</f>
        <v/>
      </c>
      <c r="H190" s="296"/>
      <c r="I190" s="271">
        <f t="shared" si="17"/>
        <v>0</v>
      </c>
      <c r="J190" s="125"/>
      <c r="K190" s="205"/>
      <c r="L190" s="205"/>
      <c r="M190" s="205"/>
      <c r="N190" s="120"/>
    </row>
    <row r="191" spans="2:14">
      <c r="B191" s="270">
        <f>'Enter Inputs'!B152</f>
        <v>0</v>
      </c>
      <c r="C191" s="271">
        <f>'Enter Inputs'!C152</f>
        <v>0</v>
      </c>
      <c r="D191" s="271">
        <f>'Enter Inputs'!D152</f>
        <v>0</v>
      </c>
      <c r="E191" s="272" t="str">
        <f>IF('Enter Inputs'!E152="","",'Enter Inputs'!E152)</f>
        <v/>
      </c>
      <c r="F191" s="273" t="str">
        <f t="shared" ca="1" si="16"/>
        <v/>
      </c>
      <c r="G191" s="274" t="str" cm="1">
        <f t="array" aca="1" ref="G191" ca="1">IFERROR(_xlfn.IFS(E191=B$22,D$46,E191=$B$23,$D$47,E191=$B$24,$D$48,E191=$B$25,$D$49),"")</f>
        <v/>
      </c>
      <c r="H191" s="296"/>
      <c r="I191" s="271">
        <f t="shared" si="17"/>
        <v>0</v>
      </c>
      <c r="J191" s="125"/>
      <c r="K191" s="205"/>
      <c r="L191" s="205"/>
      <c r="M191" s="205"/>
      <c r="N191" s="120"/>
    </row>
    <row r="192" spans="2:14">
      <c r="B192" s="270">
        <f>'Enter Inputs'!B153</f>
        <v>0</v>
      </c>
      <c r="C192" s="271">
        <f>'Enter Inputs'!C153</f>
        <v>0</v>
      </c>
      <c r="D192" s="271">
        <f>'Enter Inputs'!D153</f>
        <v>0</v>
      </c>
      <c r="E192" s="272" t="str">
        <f>IF('Enter Inputs'!E153="","",'Enter Inputs'!E153)</f>
        <v/>
      </c>
      <c r="F192" s="273" t="str">
        <f t="shared" ca="1" si="16"/>
        <v/>
      </c>
      <c r="G192" s="274" t="str" cm="1">
        <f t="array" aca="1" ref="G192" ca="1">IFERROR(_xlfn.IFS(E192=B$22,D$46,E192=$B$23,$D$47,E192=$B$24,$D$48,E192=$B$25,$D$49),"")</f>
        <v/>
      </c>
      <c r="H192" s="296"/>
      <c r="I192" s="271">
        <f t="shared" si="17"/>
        <v>0</v>
      </c>
      <c r="J192" s="125"/>
      <c r="K192" s="205"/>
      <c r="L192" s="205"/>
      <c r="M192" s="205"/>
      <c r="N192" s="120"/>
    </row>
    <row r="193" spans="2:14">
      <c r="B193" s="270">
        <f>'Enter Inputs'!B154</f>
        <v>0</v>
      </c>
      <c r="C193" s="271">
        <f>'Enter Inputs'!C154</f>
        <v>0</v>
      </c>
      <c r="D193" s="271">
        <f>'Enter Inputs'!D154</f>
        <v>0</v>
      </c>
      <c r="E193" s="272" t="str">
        <f>IF('Enter Inputs'!E154="","",'Enter Inputs'!E154)</f>
        <v/>
      </c>
      <c r="F193" s="273" t="str">
        <f t="shared" ca="1" si="16"/>
        <v/>
      </c>
      <c r="G193" s="274" t="str" cm="1">
        <f t="array" aca="1" ref="G193" ca="1">IFERROR(_xlfn.IFS(E193=B$22,D$46,E193=$B$23,$D$47,E193=$B$24,$D$48,E193=$B$25,$D$49),"")</f>
        <v/>
      </c>
      <c r="H193" s="296"/>
      <c r="I193" s="271">
        <f t="shared" si="17"/>
        <v>0</v>
      </c>
      <c r="J193" s="125"/>
      <c r="K193" s="205"/>
      <c r="L193" s="205"/>
      <c r="M193" s="205"/>
      <c r="N193" s="120"/>
    </row>
    <row r="194" spans="2:14">
      <c r="B194" s="270">
        <f>'Enter Inputs'!B155</f>
        <v>0</v>
      </c>
      <c r="C194" s="271">
        <f>'Enter Inputs'!C155</f>
        <v>0</v>
      </c>
      <c r="D194" s="271">
        <f>'Enter Inputs'!D155</f>
        <v>0</v>
      </c>
      <c r="E194" s="272" t="str">
        <f>IF('Enter Inputs'!E155="","",'Enter Inputs'!E155)</f>
        <v/>
      </c>
      <c r="F194" s="273" t="str">
        <f t="shared" ca="1" si="16"/>
        <v/>
      </c>
      <c r="G194" s="274" t="str" cm="1">
        <f t="array" aca="1" ref="G194" ca="1">IFERROR(_xlfn.IFS(E194=B$22,D$46,E194=$B$23,$D$47,E194=$B$24,$D$48,E194=$B$25,$D$49),"")</f>
        <v/>
      </c>
      <c r="H194" s="296"/>
      <c r="I194" s="271">
        <f t="shared" si="17"/>
        <v>0</v>
      </c>
      <c r="J194" s="125"/>
      <c r="K194" s="205"/>
      <c r="L194" s="205"/>
      <c r="M194" s="205"/>
      <c r="N194" s="120"/>
    </row>
    <row r="195" spans="2:14">
      <c r="B195" s="270">
        <f>'Enter Inputs'!B156</f>
        <v>0</v>
      </c>
      <c r="C195" s="271">
        <f>'Enter Inputs'!C156</f>
        <v>0</v>
      </c>
      <c r="D195" s="271">
        <f>'Enter Inputs'!D156</f>
        <v>0</v>
      </c>
      <c r="E195" s="272" t="str">
        <f>IF('Enter Inputs'!E156="","",'Enter Inputs'!E156)</f>
        <v/>
      </c>
      <c r="F195" s="273" t="str">
        <f t="shared" ca="1" si="16"/>
        <v/>
      </c>
      <c r="G195" s="274" t="str" cm="1">
        <f t="array" aca="1" ref="G195" ca="1">IFERROR(_xlfn.IFS(E195=B$22,D$46,E195=$B$23,$D$47,E195=$B$24,$D$48,E195=$B$25,$D$49),"")</f>
        <v/>
      </c>
      <c r="H195" s="296"/>
      <c r="I195" s="271">
        <f t="shared" si="17"/>
        <v>0</v>
      </c>
      <c r="J195" s="125"/>
      <c r="K195" s="205"/>
      <c r="L195" s="205"/>
      <c r="M195" s="205"/>
      <c r="N195" s="120"/>
    </row>
    <row r="196" spans="2:14">
      <c r="B196" s="270">
        <f>'Enter Inputs'!B157</f>
        <v>0</v>
      </c>
      <c r="C196" s="271">
        <f>'Enter Inputs'!C157</f>
        <v>0</v>
      </c>
      <c r="D196" s="271">
        <f>'Enter Inputs'!D157</f>
        <v>0</v>
      </c>
      <c r="E196" s="272" t="str">
        <f>IF('Enter Inputs'!E157="","",'Enter Inputs'!E157)</f>
        <v/>
      </c>
      <c r="F196" s="273" t="str">
        <f t="shared" ca="1" si="16"/>
        <v/>
      </c>
      <c r="G196" s="274" t="str" cm="1">
        <f t="array" aca="1" ref="G196" ca="1">IFERROR(_xlfn.IFS(E196=B$22,D$46,E196=$B$23,$D$47,E196=$B$24,$D$48,E196=$B$25,$D$49),"")</f>
        <v/>
      </c>
      <c r="H196" s="296"/>
      <c r="I196" s="271">
        <f t="shared" si="17"/>
        <v>0</v>
      </c>
      <c r="J196" s="125"/>
      <c r="K196" s="205"/>
      <c r="L196" s="205"/>
      <c r="M196" s="205"/>
      <c r="N196" s="120"/>
    </row>
    <row r="197" spans="2:14">
      <c r="B197" s="270">
        <f>'Enter Inputs'!B158</f>
        <v>0</v>
      </c>
      <c r="C197" s="271">
        <f>'Enter Inputs'!C158</f>
        <v>0</v>
      </c>
      <c r="D197" s="271">
        <f>'Enter Inputs'!D158</f>
        <v>0</v>
      </c>
      <c r="E197" s="272" t="str">
        <f>IF('Enter Inputs'!E158="","",'Enter Inputs'!E158)</f>
        <v/>
      </c>
      <c r="F197" s="273" t="str">
        <f t="shared" ca="1" si="16"/>
        <v/>
      </c>
      <c r="G197" s="274" t="str" cm="1">
        <f t="array" aca="1" ref="G197" ca="1">IFERROR(_xlfn.IFS(E197=B$22,D$46,E197=$B$23,$D$47,E197=$B$24,$D$48,E197=$B$25,$D$49),"")</f>
        <v/>
      </c>
      <c r="H197" s="296"/>
      <c r="I197" s="271">
        <f t="shared" si="17"/>
        <v>0</v>
      </c>
      <c r="J197" s="125"/>
      <c r="K197" s="205"/>
      <c r="L197" s="205"/>
      <c r="M197" s="205"/>
      <c r="N197" s="120"/>
    </row>
    <row r="198" spans="2:14">
      <c r="B198" s="270">
        <f>'Enter Inputs'!B159</f>
        <v>0</v>
      </c>
      <c r="C198" s="271">
        <f>'Enter Inputs'!C159</f>
        <v>0</v>
      </c>
      <c r="D198" s="271">
        <f>'Enter Inputs'!D159</f>
        <v>0</v>
      </c>
      <c r="E198" s="272" t="str">
        <f>IF('Enter Inputs'!E159="","",'Enter Inputs'!E159)</f>
        <v/>
      </c>
      <c r="F198" s="273" t="str">
        <f t="shared" ca="1" si="16"/>
        <v/>
      </c>
      <c r="G198" s="274" t="str" cm="1">
        <f t="array" aca="1" ref="G198" ca="1">IFERROR(_xlfn.IFS(E198=B$22,D$46,E198=$B$23,$D$47,E198=$B$24,$D$48,E198=$B$25,$D$49),"")</f>
        <v/>
      </c>
      <c r="H198" s="296"/>
      <c r="I198" s="271">
        <f t="shared" si="17"/>
        <v>0</v>
      </c>
      <c r="J198" s="125"/>
      <c r="K198" s="205"/>
      <c r="L198" s="205"/>
      <c r="M198" s="205"/>
      <c r="N198" s="120"/>
    </row>
    <row r="199" spans="2:14">
      <c r="B199" s="270">
        <f>'Enter Inputs'!B160</f>
        <v>0</v>
      </c>
      <c r="C199" s="271">
        <f>'Enter Inputs'!C160</f>
        <v>0</v>
      </c>
      <c r="D199" s="271">
        <f>'Enter Inputs'!D160</f>
        <v>0</v>
      </c>
      <c r="E199" s="272" t="str">
        <f>IF('Enter Inputs'!E160="","",'Enter Inputs'!E160)</f>
        <v/>
      </c>
      <c r="F199" s="273" t="str">
        <f t="shared" ca="1" si="16"/>
        <v/>
      </c>
      <c r="G199" s="274" t="str" cm="1">
        <f t="array" aca="1" ref="G199" ca="1">IFERROR(_xlfn.IFS(E199=B$22,D$46,E199=$B$23,$D$47,E199=$B$24,$D$48,E199=$B$25,$D$49),"")</f>
        <v/>
      </c>
      <c r="H199" s="296"/>
      <c r="I199" s="271">
        <f t="shared" si="17"/>
        <v>0</v>
      </c>
      <c r="J199" s="125"/>
      <c r="K199" s="205"/>
      <c r="L199" s="205"/>
      <c r="M199" s="205"/>
      <c r="N199" s="120"/>
    </row>
    <row r="200" spans="2:14">
      <c r="B200" s="270">
        <f>'Enter Inputs'!B161</f>
        <v>0</v>
      </c>
      <c r="C200" s="271">
        <f>'Enter Inputs'!C161</f>
        <v>0</v>
      </c>
      <c r="D200" s="271">
        <f>'Enter Inputs'!D161</f>
        <v>0</v>
      </c>
      <c r="E200" s="272" t="str">
        <f>IF('Enter Inputs'!E161="","",'Enter Inputs'!E161)</f>
        <v/>
      </c>
      <c r="F200" s="273" t="str">
        <f t="shared" ca="1" si="16"/>
        <v/>
      </c>
      <c r="G200" s="274" t="str" cm="1">
        <f t="array" aca="1" ref="G200" ca="1">IFERROR(_xlfn.IFS(E200=B$22,D$46,E200=$B$23,$D$47,E200=$B$24,$D$48,E200=$B$25,$D$49),"")</f>
        <v/>
      </c>
      <c r="H200" s="296"/>
      <c r="I200" s="271">
        <f t="shared" si="17"/>
        <v>0</v>
      </c>
      <c r="J200" s="125"/>
      <c r="K200" s="205"/>
      <c r="L200" s="205"/>
      <c r="M200" s="205"/>
      <c r="N200" s="120"/>
    </row>
    <row r="201" spans="2:14">
      <c r="B201" s="270">
        <f>'Enter Inputs'!B162</f>
        <v>0</v>
      </c>
      <c r="C201" s="271">
        <f>'Enter Inputs'!C162</f>
        <v>0</v>
      </c>
      <c r="D201" s="271">
        <f>'Enter Inputs'!D162</f>
        <v>0</v>
      </c>
      <c r="E201" s="272" t="str">
        <f>IF('Enter Inputs'!E162="","",'Enter Inputs'!E162)</f>
        <v/>
      </c>
      <c r="F201" s="273" t="str">
        <f t="shared" ca="1" si="16"/>
        <v/>
      </c>
      <c r="G201" s="274" t="str" cm="1">
        <f t="array" aca="1" ref="G201" ca="1">IFERROR(_xlfn.IFS(E201=B$22,D$46,E201=$B$23,$D$47,E201=$B$24,$D$48,E201=$B$25,$D$49),"")</f>
        <v/>
      </c>
      <c r="H201" s="296"/>
      <c r="I201" s="271">
        <f t="shared" si="17"/>
        <v>0</v>
      </c>
      <c r="J201" s="125"/>
      <c r="K201" s="205"/>
      <c r="L201" s="205"/>
      <c r="M201" s="205"/>
      <c r="N201" s="120"/>
    </row>
    <row r="202" spans="2:14">
      <c r="B202" s="270">
        <f>'Enter Inputs'!B163</f>
        <v>0</v>
      </c>
      <c r="C202" s="271">
        <f>'Enter Inputs'!C163</f>
        <v>0</v>
      </c>
      <c r="D202" s="271">
        <f>'Enter Inputs'!D163</f>
        <v>0</v>
      </c>
      <c r="E202" s="272" t="str">
        <f>IF('Enter Inputs'!E163="","",'Enter Inputs'!E163)</f>
        <v/>
      </c>
      <c r="F202" s="273" t="str">
        <f t="shared" ca="1" si="16"/>
        <v/>
      </c>
      <c r="G202" s="274" t="str" cm="1">
        <f t="array" aca="1" ref="G202" ca="1">IFERROR(_xlfn.IFS(E202=B$22,D$46,E202=$B$23,$D$47,E202=$B$24,$D$48,E202=$B$25,$D$49),"")</f>
        <v/>
      </c>
      <c r="H202" s="296"/>
      <c r="I202" s="271">
        <f t="shared" si="17"/>
        <v>0</v>
      </c>
      <c r="J202" s="125"/>
      <c r="K202" s="205"/>
      <c r="L202" s="205"/>
      <c r="M202" s="205"/>
      <c r="N202" s="120"/>
    </row>
    <row r="203" spans="2:14">
      <c r="B203" s="270">
        <f>'Enter Inputs'!B164</f>
        <v>0</v>
      </c>
      <c r="C203" s="271">
        <f>'Enter Inputs'!C164</f>
        <v>0</v>
      </c>
      <c r="D203" s="271">
        <f>'Enter Inputs'!D164</f>
        <v>0</v>
      </c>
      <c r="E203" s="272" t="str">
        <f>IF('Enter Inputs'!E164="","",'Enter Inputs'!E164)</f>
        <v/>
      </c>
      <c r="F203" s="273" t="str">
        <f t="shared" ca="1" si="16"/>
        <v/>
      </c>
      <c r="G203" s="274" t="str" cm="1">
        <f t="array" aca="1" ref="G203" ca="1">IFERROR(_xlfn.IFS(E203=B$22,D$46,E203=$B$23,$D$47,E203=$B$24,$D$48,E203=$B$25,$D$49),"")</f>
        <v/>
      </c>
      <c r="H203" s="296"/>
      <c r="I203" s="271">
        <f t="shared" si="17"/>
        <v>0</v>
      </c>
      <c r="J203" s="125"/>
      <c r="K203" s="205"/>
      <c r="L203" s="205"/>
      <c r="M203" s="205"/>
      <c r="N203" s="120"/>
    </row>
    <row r="204" spans="2:14">
      <c r="B204" s="270">
        <f>'Enter Inputs'!B165</f>
        <v>0</v>
      </c>
      <c r="C204" s="271">
        <f>'Enter Inputs'!C165</f>
        <v>0</v>
      </c>
      <c r="D204" s="271">
        <f>'Enter Inputs'!D165</f>
        <v>0</v>
      </c>
      <c r="E204" s="272" t="str">
        <f>IF('Enter Inputs'!E165="","",'Enter Inputs'!E165)</f>
        <v/>
      </c>
      <c r="F204" s="273" t="str">
        <f t="shared" ca="1" si="16"/>
        <v/>
      </c>
      <c r="G204" s="274" t="str" cm="1">
        <f t="array" aca="1" ref="G204" ca="1">IFERROR(_xlfn.IFS(E204=B$22,D$46,E204=$B$23,$D$47,E204=$B$24,$D$48,E204=$B$25,$D$49),"")</f>
        <v/>
      </c>
      <c r="H204" s="296"/>
      <c r="I204" s="271">
        <f t="shared" si="17"/>
        <v>0</v>
      </c>
      <c r="J204" s="125"/>
      <c r="K204" s="205"/>
      <c r="L204" s="205"/>
      <c r="M204" s="205"/>
      <c r="N204" s="120"/>
    </row>
    <row r="205" spans="2:14">
      <c r="B205" s="270">
        <f>'Enter Inputs'!B166</f>
        <v>0</v>
      </c>
      <c r="C205" s="271">
        <f>'Enter Inputs'!C166</f>
        <v>0</v>
      </c>
      <c r="D205" s="271">
        <f>'Enter Inputs'!D166</f>
        <v>0</v>
      </c>
      <c r="E205" s="272" t="str">
        <f>IF('Enter Inputs'!E166="","",'Enter Inputs'!E166)</f>
        <v/>
      </c>
      <c r="F205" s="273" t="str">
        <f t="shared" ca="1" si="16"/>
        <v/>
      </c>
      <c r="G205" s="274" t="str" cm="1">
        <f t="array" aca="1" ref="G205" ca="1">IFERROR(_xlfn.IFS(E205=B$22,D$46,E205=$B$23,$D$47,E205=$B$24,$D$48,E205=$B$25,$D$49),"")</f>
        <v/>
      </c>
      <c r="H205" s="296"/>
      <c r="I205" s="271">
        <f t="shared" si="17"/>
        <v>0</v>
      </c>
      <c r="J205" s="125"/>
      <c r="K205" s="205"/>
      <c r="L205" s="205"/>
      <c r="M205" s="205"/>
      <c r="N205" s="120"/>
    </row>
    <row r="206" spans="2:14">
      <c r="B206" s="270">
        <f>'Enter Inputs'!B167</f>
        <v>0</v>
      </c>
      <c r="C206" s="271">
        <f>'Enter Inputs'!C167</f>
        <v>0</v>
      </c>
      <c r="D206" s="271">
        <f>'Enter Inputs'!D167</f>
        <v>0</v>
      </c>
      <c r="E206" s="272" t="str">
        <f>IF('Enter Inputs'!E167="","",'Enter Inputs'!E167)</f>
        <v/>
      </c>
      <c r="F206" s="273" t="str">
        <f t="shared" ca="1" si="16"/>
        <v/>
      </c>
      <c r="G206" s="274" t="str" cm="1">
        <f t="array" aca="1" ref="G206" ca="1">IFERROR(_xlfn.IFS(E206=B$22,D$46,E206=$B$23,$D$47,E206=$B$24,$D$48,E206=$B$25,$D$49),"")</f>
        <v/>
      </c>
      <c r="H206" s="296"/>
      <c r="I206" s="271">
        <f t="shared" si="17"/>
        <v>0</v>
      </c>
      <c r="J206" s="125"/>
      <c r="K206" s="205"/>
      <c r="L206" s="205"/>
      <c r="M206" s="205"/>
      <c r="N206" s="120"/>
    </row>
    <row r="207" spans="2:14">
      <c r="B207" s="270">
        <f>'Enter Inputs'!B168</f>
        <v>0</v>
      </c>
      <c r="C207" s="271">
        <f>'Enter Inputs'!C168</f>
        <v>0</v>
      </c>
      <c r="D207" s="271">
        <f>'Enter Inputs'!D168</f>
        <v>0</v>
      </c>
      <c r="E207" s="272" t="str">
        <f>IF('Enter Inputs'!E168="","",'Enter Inputs'!E168)</f>
        <v/>
      </c>
      <c r="F207" s="273" t="str">
        <f t="shared" ca="1" si="16"/>
        <v/>
      </c>
      <c r="G207" s="274" t="str" cm="1">
        <f t="array" aca="1" ref="G207" ca="1">IFERROR(_xlfn.IFS(E207=B$22,D$46,E207=$B$23,$D$47,E207=$B$24,$D$48,E207=$B$25,$D$49),"")</f>
        <v/>
      </c>
      <c r="H207" s="296"/>
      <c r="I207" s="271">
        <f t="shared" si="17"/>
        <v>0</v>
      </c>
      <c r="J207" s="125"/>
      <c r="K207" s="205"/>
      <c r="L207" s="205"/>
      <c r="M207" s="205"/>
      <c r="N207" s="120"/>
    </row>
    <row r="208" spans="2:14">
      <c r="B208" s="270">
        <f>'Enter Inputs'!B169</f>
        <v>0</v>
      </c>
      <c r="C208" s="271">
        <f>'Enter Inputs'!C169</f>
        <v>0</v>
      </c>
      <c r="D208" s="271">
        <f>'Enter Inputs'!D169</f>
        <v>0</v>
      </c>
      <c r="E208" s="272" t="str">
        <f>IF('Enter Inputs'!E169="","",'Enter Inputs'!E169)</f>
        <v/>
      </c>
      <c r="F208" s="273" t="str">
        <f t="shared" ref="F208:F229" ca="1" si="18">IF(G208=$C$53,$B$53,IF(G208=$C$54,$B$54,IF(G208=$C$55,$B$55,"")))</f>
        <v/>
      </c>
      <c r="G208" s="274" t="str" cm="1">
        <f t="array" aca="1" ref="G208" ca="1">IFERROR(_xlfn.IFS(E208=B$22,D$46,E208=$B$23,$D$47,E208=$B$24,$D$48,E208=$B$25,$D$49),"")</f>
        <v/>
      </c>
      <c r="H208" s="296"/>
      <c r="I208" s="271">
        <f t="shared" ref="I208:I229" si="19">D208-H208</f>
        <v>0</v>
      </c>
      <c r="J208" s="125"/>
      <c r="K208" s="205"/>
      <c r="L208" s="205"/>
      <c r="M208" s="205"/>
      <c r="N208" s="120"/>
    </row>
    <row r="209" spans="2:14">
      <c r="B209" s="270">
        <f>'Enter Inputs'!B170</f>
        <v>0</v>
      </c>
      <c r="C209" s="271">
        <f>'Enter Inputs'!C170</f>
        <v>0</v>
      </c>
      <c r="D209" s="271">
        <f>'Enter Inputs'!D170</f>
        <v>0</v>
      </c>
      <c r="E209" s="272" t="str">
        <f>IF('Enter Inputs'!E170="","",'Enter Inputs'!E170)</f>
        <v/>
      </c>
      <c r="F209" s="273" t="str">
        <f t="shared" ca="1" si="18"/>
        <v/>
      </c>
      <c r="G209" s="274" t="str" cm="1">
        <f t="array" aca="1" ref="G209" ca="1">IFERROR(_xlfn.IFS(E209=B$22,D$46,E209=$B$23,$D$47,E209=$B$24,$D$48,E209=$B$25,$D$49),"")</f>
        <v/>
      </c>
      <c r="H209" s="296"/>
      <c r="I209" s="271">
        <f t="shared" si="19"/>
        <v>0</v>
      </c>
      <c r="J209" s="125"/>
      <c r="K209" s="205"/>
      <c r="L209" s="205"/>
      <c r="M209" s="205"/>
      <c r="N209" s="120"/>
    </row>
    <row r="210" spans="2:14">
      <c r="B210" s="270">
        <f>'Enter Inputs'!B171</f>
        <v>0</v>
      </c>
      <c r="C210" s="271">
        <f>'Enter Inputs'!C171</f>
        <v>0</v>
      </c>
      <c r="D210" s="271">
        <f>'Enter Inputs'!D171</f>
        <v>0</v>
      </c>
      <c r="E210" s="272" t="str">
        <f>IF('Enter Inputs'!E171="","",'Enter Inputs'!E171)</f>
        <v/>
      </c>
      <c r="F210" s="273" t="str">
        <f t="shared" ca="1" si="18"/>
        <v/>
      </c>
      <c r="G210" s="274" t="str" cm="1">
        <f t="array" aca="1" ref="G210" ca="1">IFERROR(_xlfn.IFS(E210=B$22,D$46,E210=$B$23,$D$47,E210=$B$24,$D$48,E210=$B$25,$D$49),"")</f>
        <v/>
      </c>
      <c r="H210" s="296"/>
      <c r="I210" s="271">
        <f t="shared" si="19"/>
        <v>0</v>
      </c>
      <c r="J210" s="125"/>
      <c r="K210" s="205"/>
      <c r="L210" s="205"/>
      <c r="M210" s="205"/>
      <c r="N210" s="120"/>
    </row>
    <row r="211" spans="2:14">
      <c r="B211" s="270">
        <f>'Enter Inputs'!B172</f>
        <v>0</v>
      </c>
      <c r="C211" s="271">
        <f>'Enter Inputs'!C172</f>
        <v>0</v>
      </c>
      <c r="D211" s="271">
        <f>'Enter Inputs'!D172</f>
        <v>0</v>
      </c>
      <c r="E211" s="272" t="str">
        <f>IF('Enter Inputs'!E172="","",'Enter Inputs'!E172)</f>
        <v/>
      </c>
      <c r="F211" s="273" t="str">
        <f t="shared" ca="1" si="18"/>
        <v/>
      </c>
      <c r="G211" s="274" t="str" cm="1">
        <f t="array" aca="1" ref="G211" ca="1">IFERROR(_xlfn.IFS(E211=B$22,D$46,E211=$B$23,$D$47,E211=$B$24,$D$48,E211=$B$25,$D$49),"")</f>
        <v/>
      </c>
      <c r="H211" s="296"/>
      <c r="I211" s="271">
        <f t="shared" si="19"/>
        <v>0</v>
      </c>
      <c r="J211" s="125"/>
      <c r="K211" s="205"/>
      <c r="L211" s="205"/>
      <c r="M211" s="205"/>
      <c r="N211" s="120"/>
    </row>
    <row r="212" spans="2:14">
      <c r="B212" s="270">
        <f>'Enter Inputs'!B173</f>
        <v>0</v>
      </c>
      <c r="C212" s="271">
        <f>'Enter Inputs'!C173</f>
        <v>0</v>
      </c>
      <c r="D212" s="271">
        <f>'Enter Inputs'!D173</f>
        <v>0</v>
      </c>
      <c r="E212" s="272" t="str">
        <f>IF('Enter Inputs'!E173="","",'Enter Inputs'!E173)</f>
        <v/>
      </c>
      <c r="F212" s="273" t="str">
        <f t="shared" ca="1" si="18"/>
        <v/>
      </c>
      <c r="G212" s="274" t="str" cm="1">
        <f t="array" aca="1" ref="G212" ca="1">IFERROR(_xlfn.IFS(E212=B$22,D$46,E212=$B$23,$D$47,E212=$B$24,$D$48,E212=$B$25,$D$49),"")</f>
        <v/>
      </c>
      <c r="H212" s="296"/>
      <c r="I212" s="271">
        <f t="shared" si="19"/>
        <v>0</v>
      </c>
      <c r="J212" s="125"/>
      <c r="K212" s="205"/>
      <c r="L212" s="205"/>
      <c r="M212" s="205"/>
      <c r="N212" s="120"/>
    </row>
    <row r="213" spans="2:14">
      <c r="B213" s="270">
        <f>'Enter Inputs'!B174</f>
        <v>0</v>
      </c>
      <c r="C213" s="271">
        <f>'Enter Inputs'!C174</f>
        <v>0</v>
      </c>
      <c r="D213" s="271">
        <f>'Enter Inputs'!D174</f>
        <v>0</v>
      </c>
      <c r="E213" s="272" t="str">
        <f>IF('Enter Inputs'!E174="","",'Enter Inputs'!E174)</f>
        <v/>
      </c>
      <c r="F213" s="273" t="str">
        <f t="shared" ca="1" si="18"/>
        <v/>
      </c>
      <c r="G213" s="274" t="str" cm="1">
        <f t="array" aca="1" ref="G213" ca="1">IFERROR(_xlfn.IFS(E213=B$22,D$46,E213=$B$23,$D$47,E213=$B$24,$D$48,E213=$B$25,$D$49),"")</f>
        <v/>
      </c>
      <c r="H213" s="296"/>
      <c r="I213" s="271">
        <f t="shared" si="19"/>
        <v>0</v>
      </c>
      <c r="J213" s="125"/>
      <c r="K213" s="205"/>
      <c r="L213" s="205"/>
      <c r="M213" s="205"/>
      <c r="N213" s="120"/>
    </row>
    <row r="214" spans="2:14">
      <c r="B214" s="270">
        <f>'Enter Inputs'!B175</f>
        <v>0</v>
      </c>
      <c r="C214" s="271">
        <f>'Enter Inputs'!C175</f>
        <v>0</v>
      </c>
      <c r="D214" s="271">
        <f>'Enter Inputs'!D175</f>
        <v>0</v>
      </c>
      <c r="E214" s="272" t="str">
        <f>IF('Enter Inputs'!E175="","",'Enter Inputs'!E175)</f>
        <v/>
      </c>
      <c r="F214" s="273" t="str">
        <f t="shared" ca="1" si="18"/>
        <v/>
      </c>
      <c r="G214" s="274" t="str" cm="1">
        <f t="array" aca="1" ref="G214" ca="1">IFERROR(_xlfn.IFS(E214=B$22,D$46,E214=$B$23,$D$47,E214=$B$24,$D$48,E214=$B$25,$D$49),"")</f>
        <v/>
      </c>
      <c r="H214" s="296"/>
      <c r="I214" s="271">
        <f t="shared" si="19"/>
        <v>0</v>
      </c>
      <c r="J214" s="125"/>
      <c r="K214" s="205"/>
      <c r="L214" s="205"/>
      <c r="M214" s="205"/>
      <c r="N214" s="120"/>
    </row>
    <row r="215" spans="2:14">
      <c r="B215" s="270">
        <f>'Enter Inputs'!B176</f>
        <v>0</v>
      </c>
      <c r="C215" s="271">
        <f>'Enter Inputs'!C176</f>
        <v>0</v>
      </c>
      <c r="D215" s="271">
        <f>'Enter Inputs'!D176</f>
        <v>0</v>
      </c>
      <c r="E215" s="272" t="str">
        <f>IF('Enter Inputs'!E176="","",'Enter Inputs'!E176)</f>
        <v/>
      </c>
      <c r="F215" s="273" t="str">
        <f t="shared" ca="1" si="18"/>
        <v/>
      </c>
      <c r="G215" s="274" t="str" cm="1">
        <f t="array" aca="1" ref="G215" ca="1">IFERROR(_xlfn.IFS(E215=B$22,D$46,E215=$B$23,$D$47,E215=$B$24,$D$48,E215=$B$25,$D$49),"")</f>
        <v/>
      </c>
      <c r="H215" s="296"/>
      <c r="I215" s="271">
        <f t="shared" si="19"/>
        <v>0</v>
      </c>
      <c r="J215" s="125"/>
      <c r="K215" s="205"/>
      <c r="L215" s="205"/>
      <c r="M215" s="205"/>
      <c r="N215" s="120"/>
    </row>
    <row r="216" spans="2:14">
      <c r="B216" s="270">
        <f>'Enter Inputs'!B177</f>
        <v>0</v>
      </c>
      <c r="C216" s="271">
        <f>'Enter Inputs'!C177</f>
        <v>0</v>
      </c>
      <c r="D216" s="271">
        <f>'Enter Inputs'!D177</f>
        <v>0</v>
      </c>
      <c r="E216" s="272" t="str">
        <f>IF('Enter Inputs'!E177="","",'Enter Inputs'!E177)</f>
        <v/>
      </c>
      <c r="F216" s="273" t="str">
        <f t="shared" ca="1" si="18"/>
        <v/>
      </c>
      <c r="G216" s="274" t="str" cm="1">
        <f t="array" aca="1" ref="G216" ca="1">IFERROR(_xlfn.IFS(E216=B$22,D$46,E216=$B$23,$D$47,E216=$B$24,$D$48,E216=$B$25,$D$49),"")</f>
        <v/>
      </c>
      <c r="H216" s="296"/>
      <c r="I216" s="271">
        <f t="shared" si="19"/>
        <v>0</v>
      </c>
      <c r="J216" s="125"/>
      <c r="K216" s="205"/>
      <c r="L216" s="205"/>
      <c r="M216" s="205"/>
      <c r="N216" s="120"/>
    </row>
    <row r="217" spans="2:14">
      <c r="B217" s="270">
        <f>'Enter Inputs'!B178</f>
        <v>0</v>
      </c>
      <c r="C217" s="271">
        <f>'Enter Inputs'!C178</f>
        <v>0</v>
      </c>
      <c r="D217" s="271">
        <f>'Enter Inputs'!D178</f>
        <v>0</v>
      </c>
      <c r="E217" s="272" t="str">
        <f>IF('Enter Inputs'!E178="","",'Enter Inputs'!E178)</f>
        <v/>
      </c>
      <c r="F217" s="273" t="str">
        <f t="shared" ca="1" si="18"/>
        <v/>
      </c>
      <c r="G217" s="274" t="str" cm="1">
        <f t="array" aca="1" ref="G217" ca="1">IFERROR(_xlfn.IFS(E217=B$22,D$46,E217=$B$23,$D$47,E217=$B$24,$D$48,E217=$B$25,$D$49),"")</f>
        <v/>
      </c>
      <c r="H217" s="296"/>
      <c r="I217" s="271">
        <f t="shared" si="19"/>
        <v>0</v>
      </c>
      <c r="J217" s="125"/>
      <c r="K217" s="205"/>
      <c r="L217" s="205"/>
      <c r="M217" s="205"/>
      <c r="N217" s="120"/>
    </row>
    <row r="218" spans="2:14">
      <c r="B218" s="270">
        <f>'Enter Inputs'!B179</f>
        <v>0</v>
      </c>
      <c r="C218" s="271">
        <f>'Enter Inputs'!C179</f>
        <v>0</v>
      </c>
      <c r="D218" s="271">
        <f>'Enter Inputs'!D179</f>
        <v>0</v>
      </c>
      <c r="E218" s="272" t="str">
        <f>IF('Enter Inputs'!E179="","",'Enter Inputs'!E179)</f>
        <v/>
      </c>
      <c r="F218" s="273" t="str">
        <f t="shared" ca="1" si="18"/>
        <v/>
      </c>
      <c r="G218" s="274" t="str" cm="1">
        <f t="array" aca="1" ref="G218" ca="1">IFERROR(_xlfn.IFS(E218=B$22,D$46,E218=$B$23,$D$47,E218=$B$24,$D$48,E218=$B$25,$D$49),"")</f>
        <v/>
      </c>
      <c r="H218" s="296"/>
      <c r="I218" s="271">
        <f t="shared" si="19"/>
        <v>0</v>
      </c>
      <c r="J218" s="125"/>
      <c r="K218" s="205"/>
      <c r="L218" s="205"/>
      <c r="M218" s="205"/>
      <c r="N218" s="120"/>
    </row>
    <row r="219" spans="2:14">
      <c r="B219" s="270">
        <f>'Enter Inputs'!B180</f>
        <v>0</v>
      </c>
      <c r="C219" s="271">
        <f>'Enter Inputs'!C180</f>
        <v>0</v>
      </c>
      <c r="D219" s="271">
        <f>'Enter Inputs'!D180</f>
        <v>0</v>
      </c>
      <c r="E219" s="272" t="str">
        <f>IF('Enter Inputs'!E180="","",'Enter Inputs'!E180)</f>
        <v/>
      </c>
      <c r="F219" s="273" t="str">
        <f t="shared" ca="1" si="18"/>
        <v/>
      </c>
      <c r="G219" s="274" t="str" cm="1">
        <f t="array" aca="1" ref="G219" ca="1">IFERROR(_xlfn.IFS(E219=B$22,D$46,E219=$B$23,$D$47,E219=$B$24,$D$48,E219=$B$25,$D$49),"")</f>
        <v/>
      </c>
      <c r="H219" s="296"/>
      <c r="I219" s="271">
        <f t="shared" si="19"/>
        <v>0</v>
      </c>
      <c r="J219" s="125"/>
      <c r="K219" s="205"/>
      <c r="L219" s="205"/>
      <c r="M219" s="205"/>
      <c r="N219" s="120"/>
    </row>
    <row r="220" spans="2:14">
      <c r="B220" s="270">
        <f>'Enter Inputs'!B181</f>
        <v>0</v>
      </c>
      <c r="C220" s="271">
        <f>'Enter Inputs'!C181</f>
        <v>0</v>
      </c>
      <c r="D220" s="271">
        <f>'Enter Inputs'!D181</f>
        <v>0</v>
      </c>
      <c r="E220" s="272" t="str">
        <f>IF('Enter Inputs'!E181="","",'Enter Inputs'!E181)</f>
        <v/>
      </c>
      <c r="F220" s="273" t="str">
        <f t="shared" ca="1" si="18"/>
        <v/>
      </c>
      <c r="G220" s="274" t="str" cm="1">
        <f t="array" aca="1" ref="G220" ca="1">IFERROR(_xlfn.IFS(E220=B$22,D$46,E220=$B$23,$D$47,E220=$B$24,$D$48,E220=$B$25,$D$49),"")</f>
        <v/>
      </c>
      <c r="H220" s="296"/>
      <c r="I220" s="271">
        <f t="shared" si="19"/>
        <v>0</v>
      </c>
      <c r="J220" s="125"/>
      <c r="K220" s="205"/>
      <c r="L220" s="205"/>
      <c r="M220" s="205"/>
      <c r="N220" s="120"/>
    </row>
    <row r="221" spans="2:14">
      <c r="B221" s="270">
        <f>'Enter Inputs'!B182</f>
        <v>0</v>
      </c>
      <c r="C221" s="271">
        <f>'Enter Inputs'!C182</f>
        <v>0</v>
      </c>
      <c r="D221" s="271">
        <f>'Enter Inputs'!D182</f>
        <v>0</v>
      </c>
      <c r="E221" s="272" t="str">
        <f>IF('Enter Inputs'!E182="","",'Enter Inputs'!E182)</f>
        <v/>
      </c>
      <c r="F221" s="273" t="str">
        <f t="shared" ca="1" si="18"/>
        <v/>
      </c>
      <c r="G221" s="274" t="str" cm="1">
        <f t="array" aca="1" ref="G221" ca="1">IFERROR(_xlfn.IFS(E221=B$22,D$46,E221=$B$23,$D$47,E221=$B$24,$D$48,E221=$B$25,$D$49),"")</f>
        <v/>
      </c>
      <c r="H221" s="296"/>
      <c r="I221" s="271">
        <f t="shared" si="19"/>
        <v>0</v>
      </c>
      <c r="J221" s="125"/>
      <c r="K221" s="205"/>
      <c r="L221" s="205"/>
      <c r="M221" s="205"/>
      <c r="N221" s="120"/>
    </row>
    <row r="222" spans="2:14">
      <c r="B222" s="270">
        <f>'Enter Inputs'!B183</f>
        <v>0</v>
      </c>
      <c r="C222" s="271">
        <f>'Enter Inputs'!C183</f>
        <v>0</v>
      </c>
      <c r="D222" s="271">
        <f>'Enter Inputs'!D183</f>
        <v>0</v>
      </c>
      <c r="E222" s="272" t="str">
        <f>IF('Enter Inputs'!E183="","",'Enter Inputs'!E183)</f>
        <v/>
      </c>
      <c r="F222" s="273" t="str">
        <f t="shared" ca="1" si="18"/>
        <v/>
      </c>
      <c r="G222" s="274" t="str" cm="1">
        <f t="array" aca="1" ref="G222" ca="1">IFERROR(_xlfn.IFS(E222=B$22,D$46,E222=$B$23,$D$47,E222=$B$24,$D$48,E222=$B$25,$D$49),"")</f>
        <v/>
      </c>
      <c r="H222" s="296"/>
      <c r="I222" s="271">
        <f t="shared" si="19"/>
        <v>0</v>
      </c>
      <c r="J222" s="125"/>
      <c r="K222" s="205"/>
      <c r="L222" s="205"/>
      <c r="M222" s="205"/>
      <c r="N222" s="120"/>
    </row>
    <row r="223" spans="2:14">
      <c r="B223" s="270">
        <f>'Enter Inputs'!B184</f>
        <v>0</v>
      </c>
      <c r="C223" s="271">
        <f>'Enter Inputs'!C184</f>
        <v>0</v>
      </c>
      <c r="D223" s="271">
        <f>'Enter Inputs'!D184</f>
        <v>0</v>
      </c>
      <c r="E223" s="272" t="str">
        <f>IF('Enter Inputs'!E184="","",'Enter Inputs'!E184)</f>
        <v/>
      </c>
      <c r="F223" s="273" t="str">
        <f t="shared" ca="1" si="18"/>
        <v/>
      </c>
      <c r="G223" s="274" t="str" cm="1">
        <f t="array" aca="1" ref="G223" ca="1">IFERROR(_xlfn.IFS(E223=B$22,D$46,E223=$B$23,$D$47,E223=$B$24,$D$48,E223=$B$25,$D$49),"")</f>
        <v/>
      </c>
      <c r="H223" s="296"/>
      <c r="I223" s="271">
        <f t="shared" si="19"/>
        <v>0</v>
      </c>
      <c r="J223" s="125"/>
      <c r="K223" s="205"/>
      <c r="L223" s="205"/>
      <c r="M223" s="205"/>
      <c r="N223" s="120"/>
    </row>
    <row r="224" spans="2:14">
      <c r="B224" s="270">
        <f>'Enter Inputs'!B185</f>
        <v>0</v>
      </c>
      <c r="C224" s="271">
        <f>'Enter Inputs'!C185</f>
        <v>0</v>
      </c>
      <c r="D224" s="271">
        <f>'Enter Inputs'!D185</f>
        <v>0</v>
      </c>
      <c r="E224" s="272" t="str">
        <f>IF('Enter Inputs'!E185="","",'Enter Inputs'!E185)</f>
        <v/>
      </c>
      <c r="F224" s="273" t="str">
        <f t="shared" ca="1" si="18"/>
        <v/>
      </c>
      <c r="G224" s="274" t="str" cm="1">
        <f t="array" aca="1" ref="G224" ca="1">IFERROR(_xlfn.IFS(E224=B$22,D$46,E224=$B$23,$D$47,E224=$B$24,$D$48,E224=$B$25,$D$49),"")</f>
        <v/>
      </c>
      <c r="H224" s="296"/>
      <c r="I224" s="271">
        <f t="shared" si="19"/>
        <v>0</v>
      </c>
      <c r="J224" s="125"/>
      <c r="K224" s="205"/>
      <c r="L224" s="205"/>
      <c r="M224" s="205"/>
      <c r="N224" s="120"/>
    </row>
    <row r="225" spans="2:14">
      <c r="B225" s="270">
        <f>'Enter Inputs'!B186</f>
        <v>0</v>
      </c>
      <c r="C225" s="271">
        <f>'Enter Inputs'!C186</f>
        <v>0</v>
      </c>
      <c r="D225" s="271">
        <f>'Enter Inputs'!D186</f>
        <v>0</v>
      </c>
      <c r="E225" s="272" t="str">
        <f>IF('Enter Inputs'!E186="","",'Enter Inputs'!E186)</f>
        <v/>
      </c>
      <c r="F225" s="273" t="str">
        <f t="shared" ca="1" si="18"/>
        <v/>
      </c>
      <c r="G225" s="274" t="str" cm="1">
        <f t="array" aca="1" ref="G225" ca="1">IFERROR(_xlfn.IFS(E225=B$22,D$46,E225=$B$23,$D$47,E225=$B$24,$D$48,E225=$B$25,$D$49),"")</f>
        <v/>
      </c>
      <c r="H225" s="296"/>
      <c r="I225" s="271">
        <f t="shared" si="19"/>
        <v>0</v>
      </c>
      <c r="J225" s="125"/>
      <c r="K225" s="205"/>
      <c r="L225" s="205"/>
      <c r="M225" s="205"/>
      <c r="N225" s="120"/>
    </row>
    <row r="226" spans="2:14">
      <c r="B226" s="270">
        <f>'Enter Inputs'!B187</f>
        <v>0</v>
      </c>
      <c r="C226" s="271">
        <f>'Enter Inputs'!C187</f>
        <v>0</v>
      </c>
      <c r="D226" s="271">
        <f>'Enter Inputs'!D187</f>
        <v>0</v>
      </c>
      <c r="E226" s="272" t="str">
        <f>IF('Enter Inputs'!E187="","",'Enter Inputs'!E187)</f>
        <v/>
      </c>
      <c r="F226" s="273" t="str">
        <f t="shared" ca="1" si="18"/>
        <v/>
      </c>
      <c r="G226" s="274" t="str" cm="1">
        <f t="array" aca="1" ref="G226" ca="1">IFERROR(_xlfn.IFS(E226=B$22,D$46,E226=$B$23,$D$47,E226=$B$24,$D$48,E226=$B$25,$D$49),"")</f>
        <v/>
      </c>
      <c r="H226" s="296"/>
      <c r="I226" s="271">
        <f t="shared" si="19"/>
        <v>0</v>
      </c>
      <c r="J226" s="125"/>
      <c r="K226" s="205"/>
      <c r="L226" s="205"/>
      <c r="M226" s="205"/>
      <c r="N226" s="120"/>
    </row>
    <row r="227" spans="2:14">
      <c r="B227" s="270">
        <f>'Enter Inputs'!B188</f>
        <v>0</v>
      </c>
      <c r="C227" s="271">
        <f>'Enter Inputs'!C188</f>
        <v>0</v>
      </c>
      <c r="D227" s="271">
        <f>'Enter Inputs'!D188</f>
        <v>0</v>
      </c>
      <c r="E227" s="272" t="str">
        <f>IF('Enter Inputs'!E188="","",'Enter Inputs'!E188)</f>
        <v/>
      </c>
      <c r="F227" s="273" t="str">
        <f t="shared" ca="1" si="18"/>
        <v/>
      </c>
      <c r="G227" s="274" t="str" cm="1">
        <f t="array" aca="1" ref="G227" ca="1">IFERROR(_xlfn.IFS(E227=B$22,D$46,E227=$B$23,$D$47,E227=$B$24,$D$48,E227=$B$25,$D$49),"")</f>
        <v/>
      </c>
      <c r="H227" s="296"/>
      <c r="I227" s="271">
        <f t="shared" si="19"/>
        <v>0</v>
      </c>
      <c r="J227" s="125"/>
      <c r="K227" s="205"/>
      <c r="L227" s="205"/>
      <c r="M227" s="205"/>
      <c r="N227" s="120"/>
    </row>
    <row r="228" spans="2:14">
      <c r="B228" s="270">
        <f>'Enter Inputs'!B189</f>
        <v>0</v>
      </c>
      <c r="C228" s="271">
        <f>'Enter Inputs'!C189</f>
        <v>0</v>
      </c>
      <c r="D228" s="271">
        <f>'Enter Inputs'!D189</f>
        <v>0</v>
      </c>
      <c r="E228" s="272" t="str">
        <f>IF('Enter Inputs'!E189="","",'Enter Inputs'!E189)</f>
        <v/>
      </c>
      <c r="F228" s="273" t="str">
        <f t="shared" ca="1" si="18"/>
        <v/>
      </c>
      <c r="G228" s="274" t="str" cm="1">
        <f t="array" aca="1" ref="G228" ca="1">IFERROR(_xlfn.IFS(E228=B$22,D$46,E228=$B$23,$D$47,E228=$B$24,$D$48,E228=$B$25,$D$49),"")</f>
        <v/>
      </c>
      <c r="H228" s="296"/>
      <c r="I228" s="271">
        <f t="shared" si="19"/>
        <v>0</v>
      </c>
      <c r="J228" s="125"/>
      <c r="K228" s="205"/>
      <c r="L228" s="205"/>
      <c r="M228" s="205"/>
      <c r="N228" s="120"/>
    </row>
    <row r="229" spans="2:14">
      <c r="B229" s="270">
        <f>'Enter Inputs'!B190</f>
        <v>0</v>
      </c>
      <c r="C229" s="271">
        <f>'Enter Inputs'!C190</f>
        <v>0</v>
      </c>
      <c r="D229" s="271">
        <f>'Enter Inputs'!D190</f>
        <v>0</v>
      </c>
      <c r="E229" s="272" t="str">
        <f>IF('Enter Inputs'!E190="","",'Enter Inputs'!E190)</f>
        <v/>
      </c>
      <c r="F229" s="275" t="str">
        <f t="shared" ca="1" si="18"/>
        <v/>
      </c>
      <c r="G229" s="276" t="str" cm="1">
        <f t="array" aca="1" ref="G229" ca="1">IFERROR(_xlfn.IFS(E229=B$22,D$46,E229=$B$23,$D$47,E229=$B$24,$D$48,E229=$B$25,$D$49),"")</f>
        <v/>
      </c>
      <c r="H229" s="296"/>
      <c r="I229" s="277">
        <f t="shared" si="19"/>
        <v>0</v>
      </c>
      <c r="J229" s="125"/>
      <c r="K229" s="205"/>
      <c r="L229" s="205"/>
      <c r="M229" s="205"/>
      <c r="N229" s="120"/>
    </row>
    <row r="230" spans="2:14">
      <c r="C230" s="21"/>
      <c r="D230" s="5"/>
      <c r="E230" s="5"/>
      <c r="F230" s="5"/>
      <c r="G230" s="22"/>
      <c r="H230" s="2"/>
      <c r="I230" s="5"/>
      <c r="J230" s="3"/>
      <c r="K230" s="5"/>
    </row>
    <row r="231" spans="2:14">
      <c r="C231" s="21"/>
      <c r="D231" s="5"/>
      <c r="E231" s="5"/>
      <c r="F231" s="5"/>
      <c r="G231" s="22"/>
      <c r="H231" s="5"/>
      <c r="I231" s="2"/>
      <c r="J231" s="5"/>
      <c r="K231" s="5"/>
    </row>
    <row r="232" spans="2:14">
      <c r="C232" s="21"/>
      <c r="D232" s="5"/>
      <c r="E232" s="5"/>
      <c r="F232" s="5"/>
      <c r="G232" s="22"/>
      <c r="H232" s="5"/>
      <c r="I232" s="2"/>
      <c r="J232" s="5"/>
      <c r="K232" s="5"/>
    </row>
    <row r="233" spans="2:14">
      <c r="C233" s="21"/>
      <c r="D233" s="5"/>
      <c r="E233" s="5"/>
      <c r="F233" s="5"/>
      <c r="G233" s="22"/>
      <c r="H233" s="5"/>
      <c r="I233" s="2"/>
      <c r="J233" s="5"/>
      <c r="K233" s="5"/>
    </row>
    <row r="234" spans="2:14">
      <c r="C234" s="21"/>
      <c r="D234" s="5"/>
      <c r="E234" s="5"/>
      <c r="F234" s="5"/>
      <c r="G234" s="22"/>
      <c r="H234" s="5"/>
      <c r="I234" s="2"/>
      <c r="J234" s="5"/>
      <c r="K234" s="5"/>
    </row>
    <row r="235" spans="2:14">
      <c r="C235" s="21"/>
      <c r="D235" s="5"/>
      <c r="E235" s="5"/>
      <c r="F235" s="5"/>
      <c r="G235" s="22"/>
      <c r="H235" s="5"/>
      <c r="I235" s="2"/>
      <c r="J235" s="5"/>
      <c r="K235" s="5"/>
    </row>
    <row r="236" spans="2:14">
      <c r="C236" s="21"/>
      <c r="D236" s="5"/>
      <c r="E236" s="5"/>
      <c r="F236" s="5"/>
      <c r="G236" s="22"/>
      <c r="H236" s="5"/>
      <c r="I236" s="2"/>
      <c r="J236" s="5"/>
      <c r="K236" s="5"/>
    </row>
    <row r="237" spans="2:14">
      <c r="C237" s="21"/>
      <c r="D237" s="5"/>
      <c r="E237" s="5"/>
      <c r="F237" s="5"/>
      <c r="G237" s="22"/>
      <c r="H237" s="5"/>
      <c r="I237" s="2"/>
      <c r="J237" s="5"/>
      <c r="K237" s="5"/>
    </row>
    <row r="238" spans="2:14">
      <c r="C238" s="21"/>
      <c r="D238" s="5"/>
      <c r="E238" s="5"/>
      <c r="F238" s="5"/>
      <c r="G238" s="22"/>
      <c r="H238" s="5"/>
      <c r="I238" s="2"/>
      <c r="J238" s="5"/>
      <c r="K238" s="5"/>
    </row>
    <row r="239" spans="2:14">
      <c r="C239" s="21"/>
      <c r="D239" s="5"/>
      <c r="E239" s="5"/>
      <c r="F239" s="5"/>
      <c r="G239" s="22"/>
      <c r="H239" s="5"/>
      <c r="I239" s="2"/>
      <c r="J239" s="5"/>
      <c r="K239" s="5"/>
    </row>
    <row r="240" spans="2:14">
      <c r="C240" s="21"/>
      <c r="D240" s="5"/>
      <c r="E240" s="5"/>
      <c r="F240" s="5"/>
      <c r="G240" s="22"/>
      <c r="H240" s="5"/>
      <c r="I240" s="2"/>
      <c r="J240" s="5"/>
      <c r="K240" s="5"/>
    </row>
    <row r="241" spans="3:11">
      <c r="C241" s="21"/>
      <c r="D241" s="5"/>
      <c r="E241" s="5"/>
      <c r="F241" s="5"/>
      <c r="G241" s="22"/>
      <c r="H241" s="5"/>
      <c r="I241" s="2"/>
      <c r="J241" s="5"/>
      <c r="K241" s="5"/>
    </row>
    <row r="242" spans="3:11">
      <c r="C242" s="21"/>
      <c r="D242" s="5"/>
      <c r="E242" s="5"/>
      <c r="F242" s="5"/>
      <c r="G242" s="22"/>
      <c r="H242" s="5"/>
      <c r="I242" s="2"/>
      <c r="J242" s="5"/>
      <c r="K242" s="5"/>
    </row>
    <row r="243" spans="3:11">
      <c r="C243" s="21"/>
      <c r="D243" s="5"/>
      <c r="E243" s="5"/>
      <c r="F243" s="5"/>
      <c r="G243" s="22"/>
      <c r="H243" s="5"/>
      <c r="I243" s="2"/>
      <c r="J243" s="5"/>
      <c r="K243" s="5"/>
    </row>
    <row r="244" spans="3:11">
      <c r="C244" s="21"/>
      <c r="D244" s="5"/>
      <c r="E244" s="5"/>
      <c r="F244" s="5"/>
      <c r="G244" s="22"/>
      <c r="H244" s="5"/>
      <c r="I244" s="2"/>
      <c r="J244" s="5"/>
      <c r="K244" s="5"/>
    </row>
    <row r="245" spans="3:11">
      <c r="C245" s="21"/>
      <c r="D245" s="5"/>
      <c r="E245" s="5"/>
      <c r="F245" s="5"/>
      <c r="G245" s="22"/>
      <c r="H245" s="5"/>
      <c r="I245" s="2"/>
      <c r="J245" s="5"/>
      <c r="K245" s="5"/>
    </row>
    <row r="246" spans="3:11">
      <c r="C246" s="21"/>
      <c r="D246" s="5"/>
      <c r="E246" s="5"/>
      <c r="F246" s="5"/>
      <c r="G246" s="22"/>
      <c r="H246" s="5"/>
      <c r="I246" s="2"/>
      <c r="J246" s="5"/>
      <c r="K246" s="5"/>
    </row>
    <row r="247" spans="3:11">
      <c r="C247" s="21"/>
      <c r="D247" s="5"/>
      <c r="E247" s="5"/>
      <c r="F247" s="5"/>
      <c r="G247" s="22"/>
      <c r="H247" s="5"/>
      <c r="I247" s="2"/>
      <c r="J247" s="5"/>
      <c r="K247" s="5"/>
    </row>
    <row r="248" spans="3:11">
      <c r="C248" s="21"/>
      <c r="D248" s="5"/>
      <c r="E248" s="5"/>
      <c r="F248" s="5"/>
      <c r="G248" s="22"/>
      <c r="H248" s="5"/>
      <c r="I248" s="2"/>
      <c r="J248" s="5"/>
      <c r="K248" s="5"/>
    </row>
    <row r="249" spans="3:11">
      <c r="C249" s="21"/>
      <c r="D249" s="5"/>
      <c r="E249" s="5"/>
      <c r="F249" s="5"/>
      <c r="G249" s="22"/>
      <c r="H249" s="5"/>
      <c r="I249" s="2"/>
      <c r="J249" s="5"/>
      <c r="K249" s="5"/>
    </row>
    <row r="250" spans="3:11">
      <c r="C250" s="21"/>
      <c r="D250" s="5"/>
      <c r="E250" s="5"/>
      <c r="F250" s="5"/>
      <c r="G250" s="22"/>
      <c r="H250" s="5"/>
      <c r="I250" s="2"/>
      <c r="J250" s="5"/>
      <c r="K250" s="5"/>
    </row>
    <row r="251" spans="3:11">
      <c r="C251" s="21"/>
      <c r="D251" s="5"/>
      <c r="E251" s="5"/>
      <c r="F251" s="5"/>
      <c r="G251" s="22"/>
      <c r="H251" s="5"/>
      <c r="I251" s="2"/>
      <c r="J251" s="5"/>
      <c r="K251" s="5"/>
    </row>
    <row r="252" spans="3:11">
      <c r="C252" s="21"/>
      <c r="D252" s="5"/>
      <c r="E252" s="5"/>
      <c r="F252" s="5"/>
      <c r="G252" s="22"/>
      <c r="H252" s="5"/>
      <c r="I252" s="2"/>
      <c r="J252" s="5"/>
      <c r="K252" s="5"/>
    </row>
    <row r="253" spans="3:11">
      <c r="C253" s="21"/>
      <c r="D253" s="5"/>
      <c r="E253" s="5"/>
      <c r="F253" s="5"/>
      <c r="G253" s="22"/>
      <c r="H253" s="5"/>
      <c r="I253" s="2"/>
      <c r="J253" s="5"/>
      <c r="K253" s="5"/>
    </row>
    <row r="254" spans="3:11">
      <c r="C254" s="21"/>
      <c r="D254" s="5"/>
      <c r="E254" s="5"/>
      <c r="F254" s="5"/>
      <c r="G254" s="22"/>
      <c r="H254" s="5"/>
      <c r="I254" s="2"/>
      <c r="J254" s="5"/>
      <c r="K254" s="5"/>
    </row>
    <row r="255" spans="3:11">
      <c r="C255" s="21"/>
      <c r="D255" s="5"/>
      <c r="E255" s="5"/>
      <c r="F255" s="5"/>
      <c r="G255" s="22"/>
      <c r="H255" s="5"/>
      <c r="I255" s="2"/>
      <c r="J255" s="5"/>
      <c r="K255" s="5"/>
    </row>
    <row r="256" spans="3:11">
      <c r="C256" s="21"/>
      <c r="D256" s="5"/>
      <c r="E256" s="5"/>
      <c r="F256" s="5"/>
      <c r="G256" s="22"/>
      <c r="H256" s="5"/>
      <c r="I256" s="2"/>
      <c r="J256" s="5"/>
      <c r="K256" s="5"/>
    </row>
    <row r="257" spans="3:11">
      <c r="C257" s="21"/>
      <c r="D257" s="5"/>
      <c r="E257" s="5"/>
      <c r="F257" s="5"/>
      <c r="G257" s="22"/>
      <c r="H257" s="5"/>
      <c r="I257" s="2"/>
      <c r="J257" s="5"/>
      <c r="K257" s="5"/>
    </row>
    <row r="258" spans="3:11">
      <c r="C258" s="21"/>
      <c r="D258" s="5"/>
      <c r="E258" s="5"/>
      <c r="F258" s="5"/>
      <c r="G258" s="22"/>
      <c r="H258" s="5"/>
      <c r="I258" s="2"/>
      <c r="J258" s="5"/>
      <c r="K258" s="5"/>
    </row>
    <row r="259" spans="3:11">
      <c r="C259" s="21"/>
      <c r="D259" s="5"/>
      <c r="E259" s="5"/>
      <c r="F259" s="5"/>
      <c r="G259" s="22"/>
      <c r="H259" s="5"/>
      <c r="I259" s="2"/>
      <c r="J259" s="5"/>
      <c r="K259" s="5"/>
    </row>
    <row r="260" spans="3:11">
      <c r="C260" s="21"/>
      <c r="D260" s="5"/>
      <c r="E260" s="5"/>
      <c r="F260" s="5"/>
      <c r="G260" s="22"/>
      <c r="H260" s="5"/>
      <c r="I260" s="2"/>
      <c r="J260" s="5"/>
      <c r="K260" s="5"/>
    </row>
    <row r="261" spans="3:11">
      <c r="C261" s="21"/>
      <c r="D261" s="5"/>
      <c r="E261" s="5"/>
      <c r="F261" s="5"/>
      <c r="G261" s="22"/>
      <c r="H261" s="5"/>
      <c r="I261" s="2"/>
      <c r="J261" s="5"/>
      <c r="K261" s="5"/>
    </row>
    <row r="262" spans="3:11">
      <c r="C262" s="21"/>
      <c r="D262" s="5"/>
      <c r="E262" s="5"/>
      <c r="F262" s="5"/>
      <c r="G262" s="22"/>
      <c r="H262" s="5"/>
      <c r="I262" s="2"/>
      <c r="J262" s="5"/>
      <c r="K262" s="5"/>
    </row>
    <row r="263" spans="3:11">
      <c r="C263" s="21"/>
      <c r="D263" s="5"/>
      <c r="E263" s="5"/>
      <c r="F263" s="5"/>
      <c r="G263" s="22"/>
      <c r="H263" s="5"/>
      <c r="I263" s="2"/>
      <c r="J263" s="5"/>
      <c r="K263" s="5"/>
    </row>
    <row r="264" spans="3:11">
      <c r="C264" s="21"/>
      <c r="D264" s="5"/>
      <c r="E264" s="5"/>
      <c r="F264" s="5"/>
      <c r="G264" s="22"/>
      <c r="H264" s="5"/>
      <c r="I264" s="2"/>
      <c r="J264" s="5"/>
      <c r="K264" s="5"/>
    </row>
    <row r="265" spans="3:11">
      <c r="C265" s="21"/>
      <c r="D265" s="5"/>
      <c r="E265" s="5"/>
      <c r="F265" s="5"/>
      <c r="G265" s="22"/>
      <c r="H265" s="5"/>
      <c r="I265" s="2"/>
      <c r="J265" s="5"/>
      <c r="K265" s="5"/>
    </row>
    <row r="266" spans="3:11">
      <c r="C266" s="21"/>
      <c r="D266" s="5"/>
      <c r="E266" s="5"/>
      <c r="F266" s="5"/>
      <c r="G266" s="22"/>
      <c r="H266" s="5"/>
      <c r="I266" s="2"/>
      <c r="J266" s="5"/>
      <c r="K266" s="5"/>
    </row>
    <row r="267" spans="3:11">
      <c r="C267" s="21"/>
      <c r="D267" s="5"/>
      <c r="E267" s="5"/>
      <c r="F267" s="5"/>
      <c r="G267" s="22"/>
      <c r="H267" s="5"/>
      <c r="I267" s="2"/>
      <c r="J267" s="5"/>
      <c r="K267" s="5"/>
    </row>
    <row r="268" spans="3:11">
      <c r="C268" s="21"/>
      <c r="D268" s="5"/>
      <c r="E268" s="5"/>
      <c r="F268" s="5"/>
      <c r="G268" s="22"/>
      <c r="H268" s="5"/>
      <c r="I268" s="2"/>
      <c r="J268" s="5"/>
      <c r="K268" s="5"/>
    </row>
    <row r="269" spans="3:11">
      <c r="C269" s="21"/>
      <c r="D269" s="5"/>
      <c r="E269" s="5"/>
      <c r="F269" s="5"/>
      <c r="G269" s="22"/>
      <c r="H269" s="5"/>
      <c r="I269" s="2"/>
      <c r="J269" s="5"/>
      <c r="K269" s="5"/>
    </row>
    <row r="270" spans="3:11">
      <c r="C270" s="21"/>
      <c r="D270" s="5"/>
      <c r="E270" s="5"/>
      <c r="F270" s="5"/>
      <c r="G270" s="22"/>
      <c r="H270" s="5"/>
      <c r="I270" s="2"/>
      <c r="J270" s="5"/>
      <c r="K270" s="5"/>
    </row>
    <row r="271" spans="3:11">
      <c r="C271" s="21"/>
      <c r="D271" s="5"/>
      <c r="E271" s="5"/>
      <c r="F271" s="5"/>
      <c r="G271" s="22"/>
      <c r="H271" s="5"/>
      <c r="I271" s="2"/>
      <c r="J271" s="5"/>
      <c r="K271" s="5"/>
    </row>
    <row r="272" spans="3:11">
      <c r="C272" s="21"/>
      <c r="D272" s="5"/>
      <c r="E272" s="5"/>
      <c r="F272" s="5"/>
      <c r="G272" s="22"/>
      <c r="H272" s="5"/>
      <c r="I272" s="2"/>
      <c r="J272" s="5"/>
      <c r="K272" s="5"/>
    </row>
    <row r="273" spans="3:11">
      <c r="C273" s="21"/>
      <c r="D273" s="5"/>
      <c r="E273" s="5"/>
      <c r="F273" s="5"/>
      <c r="G273" s="22"/>
      <c r="H273" s="5"/>
      <c r="I273" s="2"/>
      <c r="J273" s="5"/>
      <c r="K273" s="5"/>
    </row>
    <row r="274" spans="3:11">
      <c r="C274" s="21"/>
      <c r="D274" s="5"/>
      <c r="E274" s="5"/>
      <c r="F274" s="5"/>
      <c r="G274" s="22"/>
      <c r="H274" s="5"/>
      <c r="I274" s="2"/>
      <c r="J274" s="5"/>
      <c r="K274" s="5"/>
    </row>
    <row r="275" spans="3:11">
      <c r="C275" s="21"/>
      <c r="D275" s="5"/>
      <c r="E275" s="5"/>
      <c r="F275" s="5"/>
      <c r="G275" s="22"/>
      <c r="H275" s="5"/>
      <c r="I275" s="2"/>
      <c r="J275" s="5"/>
      <c r="K275" s="5"/>
    </row>
    <row r="276" spans="3:11">
      <c r="C276" s="21"/>
      <c r="D276" s="5"/>
      <c r="E276" s="5"/>
      <c r="F276" s="5"/>
      <c r="G276" s="22"/>
      <c r="H276" s="5"/>
      <c r="I276" s="2"/>
      <c r="J276" s="5"/>
      <c r="K276" s="5"/>
    </row>
    <row r="277" spans="3:11">
      <c r="C277" s="21"/>
      <c r="D277" s="5"/>
      <c r="E277" s="5"/>
      <c r="F277" s="5"/>
      <c r="G277" s="22"/>
      <c r="H277" s="5"/>
      <c r="I277" s="2"/>
      <c r="J277" s="5"/>
      <c r="K277" s="5"/>
    </row>
    <row r="278" spans="3:11">
      <c r="C278" s="21"/>
      <c r="D278" s="5"/>
      <c r="E278" s="5"/>
      <c r="F278" s="5"/>
      <c r="G278" s="22"/>
      <c r="H278" s="5"/>
      <c r="I278" s="2"/>
      <c r="J278" s="5"/>
      <c r="K278" s="5"/>
    </row>
    <row r="279" spans="3:11">
      <c r="C279" s="21"/>
      <c r="D279" s="5"/>
      <c r="E279" s="5"/>
      <c r="F279" s="5"/>
      <c r="G279" s="22"/>
      <c r="H279" s="5"/>
      <c r="I279" s="2"/>
      <c r="J279" s="5"/>
      <c r="K279" s="5"/>
    </row>
    <row r="280" spans="3:11">
      <c r="C280" s="21"/>
      <c r="D280" s="5"/>
      <c r="E280" s="5"/>
      <c r="F280" s="5"/>
      <c r="G280" s="22"/>
      <c r="H280" s="5"/>
      <c r="I280" s="2"/>
      <c r="J280" s="5"/>
      <c r="K280" s="5"/>
    </row>
    <row r="281" spans="3:11">
      <c r="C281" s="21"/>
      <c r="D281" s="5"/>
      <c r="E281" s="5"/>
      <c r="F281" s="5"/>
      <c r="G281" s="22"/>
      <c r="H281" s="5"/>
      <c r="I281" s="2"/>
      <c r="J281" s="5"/>
      <c r="K281" s="5"/>
    </row>
    <row r="282" spans="3:11">
      <c r="C282" s="21"/>
      <c r="D282" s="5"/>
      <c r="E282" s="5"/>
      <c r="F282" s="5"/>
      <c r="G282" s="22"/>
      <c r="H282" s="5"/>
      <c r="I282" s="2"/>
      <c r="J282" s="5"/>
      <c r="K282" s="5"/>
    </row>
    <row r="283" spans="3:11">
      <c r="C283" s="21"/>
      <c r="D283" s="5"/>
      <c r="E283" s="5"/>
      <c r="F283" s="5"/>
      <c r="G283" s="22"/>
      <c r="H283" s="5"/>
      <c r="I283" s="2"/>
      <c r="J283" s="5"/>
      <c r="K283" s="5"/>
    </row>
    <row r="284" spans="3:11">
      <c r="C284" s="21"/>
      <c r="D284" s="5"/>
      <c r="E284" s="5"/>
      <c r="F284" s="5"/>
      <c r="G284" s="22"/>
      <c r="H284" s="5"/>
      <c r="I284" s="2"/>
      <c r="J284" s="5"/>
      <c r="K284" s="5"/>
    </row>
    <row r="285" spans="3:11">
      <c r="C285" s="21"/>
      <c r="D285" s="5"/>
      <c r="E285" s="5"/>
      <c r="F285" s="5"/>
      <c r="G285" s="22"/>
      <c r="H285" s="5"/>
      <c r="I285" s="2"/>
      <c r="J285" s="5"/>
      <c r="K285" s="5"/>
    </row>
    <row r="286" spans="3:11">
      <c r="C286" s="21"/>
      <c r="D286" s="5"/>
      <c r="E286" s="5"/>
      <c r="F286" s="5"/>
      <c r="G286" s="22"/>
      <c r="H286" s="5"/>
      <c r="I286" s="2"/>
      <c r="J286" s="5"/>
      <c r="K286" s="5"/>
    </row>
    <row r="287" spans="3:11">
      <c r="C287" s="21"/>
      <c r="D287" s="5"/>
      <c r="E287" s="5"/>
      <c r="F287" s="5"/>
      <c r="G287" s="22"/>
      <c r="H287" s="5"/>
      <c r="I287" s="2"/>
      <c r="J287" s="5"/>
      <c r="K287" s="5"/>
    </row>
    <row r="288" spans="3:11">
      <c r="C288" s="21"/>
      <c r="D288" s="5"/>
      <c r="E288" s="5"/>
      <c r="F288" s="5"/>
      <c r="G288" s="22"/>
      <c r="H288" s="5"/>
      <c r="I288" s="2"/>
      <c r="J288" s="5"/>
      <c r="K288" s="5"/>
    </row>
    <row r="289" spans="3:11">
      <c r="C289" s="21"/>
      <c r="D289" s="5"/>
      <c r="E289" s="5"/>
      <c r="F289" s="5"/>
      <c r="G289" s="22"/>
      <c r="H289" s="5"/>
      <c r="I289" s="2"/>
      <c r="J289" s="5"/>
      <c r="K289" s="5"/>
    </row>
    <row r="290" spans="3:11">
      <c r="C290" s="21"/>
      <c r="D290" s="5"/>
      <c r="E290" s="5"/>
      <c r="F290" s="5"/>
      <c r="G290" s="22"/>
      <c r="H290" s="5"/>
      <c r="I290" s="2"/>
      <c r="J290" s="5"/>
      <c r="K290" s="5"/>
    </row>
    <row r="291" spans="3:11">
      <c r="C291" s="21"/>
      <c r="D291" s="5"/>
      <c r="E291" s="5"/>
      <c r="F291" s="5"/>
      <c r="G291" s="22"/>
      <c r="H291" s="5"/>
      <c r="I291" s="2"/>
      <c r="J291" s="5"/>
      <c r="K291" s="5"/>
    </row>
    <row r="292" spans="3:11">
      <c r="C292" s="21"/>
      <c r="D292" s="5"/>
      <c r="E292" s="5"/>
      <c r="F292" s="5"/>
      <c r="G292" s="22"/>
      <c r="H292" s="5"/>
      <c r="I292" s="2"/>
      <c r="J292" s="5"/>
      <c r="K292" s="5"/>
    </row>
    <row r="293" spans="3:11">
      <c r="C293" s="21"/>
      <c r="D293" s="5"/>
      <c r="E293" s="5"/>
      <c r="F293" s="5"/>
      <c r="G293" s="22"/>
      <c r="H293" s="5"/>
      <c r="I293" s="2"/>
      <c r="J293" s="5"/>
      <c r="K293" s="5"/>
    </row>
    <row r="294" spans="3:11">
      <c r="C294" s="21"/>
      <c r="D294" s="5"/>
      <c r="E294" s="5"/>
      <c r="F294" s="5"/>
      <c r="G294" s="22"/>
      <c r="H294" s="5"/>
      <c r="I294" s="2"/>
      <c r="J294" s="5"/>
      <c r="K294" s="5"/>
    </row>
    <row r="295" spans="3:11">
      <c r="C295" s="21"/>
      <c r="D295" s="5"/>
      <c r="E295" s="5"/>
      <c r="F295" s="5"/>
      <c r="G295" s="22"/>
      <c r="H295" s="5"/>
      <c r="I295" s="2"/>
      <c r="J295" s="5"/>
      <c r="K295" s="5"/>
    </row>
    <row r="296" spans="3:11">
      <c r="C296" s="21"/>
      <c r="D296" s="5"/>
      <c r="E296" s="5"/>
      <c r="F296" s="5"/>
      <c r="G296" s="22"/>
      <c r="H296" s="5"/>
      <c r="I296" s="2"/>
      <c r="J296" s="5"/>
      <c r="K296" s="5"/>
    </row>
    <row r="297" spans="3:11">
      <c r="C297" s="21"/>
      <c r="D297" s="5"/>
      <c r="E297" s="5"/>
      <c r="F297" s="5"/>
      <c r="G297" s="22"/>
      <c r="H297" s="5"/>
      <c r="I297" s="2"/>
      <c r="J297" s="5"/>
      <c r="K297" s="5"/>
    </row>
    <row r="298" spans="3:11">
      <c r="C298" s="21"/>
      <c r="D298" s="5"/>
      <c r="E298" s="5"/>
      <c r="F298" s="5"/>
      <c r="G298" s="22"/>
      <c r="H298" s="5"/>
      <c r="I298" s="2"/>
      <c r="J298" s="5"/>
      <c r="K298" s="5"/>
    </row>
    <row r="299" spans="3:11">
      <c r="C299" s="21"/>
      <c r="D299" s="5"/>
      <c r="E299" s="5"/>
      <c r="F299" s="5"/>
      <c r="G299" s="22"/>
      <c r="H299" s="5"/>
      <c r="I299" s="2"/>
      <c r="J299" s="5"/>
      <c r="K299" s="5"/>
    </row>
    <row r="300" spans="3:11">
      <c r="C300" s="21"/>
      <c r="D300" s="5"/>
      <c r="E300" s="5"/>
      <c r="F300" s="5"/>
      <c r="G300" s="22"/>
      <c r="H300" s="5"/>
      <c r="I300" s="2"/>
      <c r="J300" s="5"/>
      <c r="K300" s="5"/>
    </row>
    <row r="301" spans="3:11">
      <c r="C301" s="21"/>
      <c r="D301" s="5"/>
      <c r="E301" s="5"/>
      <c r="F301" s="5"/>
      <c r="G301" s="22"/>
      <c r="H301" s="5"/>
      <c r="I301" s="2"/>
      <c r="J301" s="5"/>
      <c r="K301" s="5"/>
    </row>
    <row r="302" spans="3:11">
      <c r="C302" s="21"/>
      <c r="D302" s="5"/>
      <c r="E302" s="5"/>
      <c r="F302" s="5"/>
      <c r="G302" s="22"/>
      <c r="H302" s="5"/>
      <c r="I302" s="2"/>
      <c r="J302" s="5"/>
      <c r="K302" s="5"/>
    </row>
    <row r="303" spans="3:11">
      <c r="C303" s="21"/>
      <c r="D303" s="5"/>
      <c r="E303" s="5"/>
      <c r="F303" s="5"/>
      <c r="G303" s="22"/>
      <c r="H303" s="5"/>
      <c r="I303" s="2"/>
      <c r="J303" s="5"/>
      <c r="K303" s="5"/>
    </row>
    <row r="304" spans="3:11">
      <c r="C304" s="21"/>
      <c r="D304" s="5"/>
      <c r="E304" s="5"/>
      <c r="F304" s="5"/>
      <c r="G304" s="22"/>
      <c r="H304" s="5"/>
      <c r="I304" s="2"/>
      <c r="J304" s="5"/>
      <c r="K304" s="5"/>
    </row>
    <row r="305" spans="3:11">
      <c r="C305" s="21"/>
      <c r="D305" s="5"/>
      <c r="E305" s="5"/>
      <c r="F305" s="5"/>
      <c r="G305" s="22"/>
      <c r="H305" s="5"/>
      <c r="I305" s="2"/>
      <c r="J305" s="5"/>
      <c r="K305" s="5"/>
    </row>
    <row r="306" spans="3:11">
      <c r="C306" s="21"/>
      <c r="D306" s="5"/>
      <c r="E306" s="5"/>
      <c r="F306" s="5"/>
      <c r="G306" s="22"/>
      <c r="H306" s="5"/>
      <c r="I306" s="2"/>
      <c r="J306" s="5"/>
      <c r="K306" s="5"/>
    </row>
    <row r="307" spans="3:11">
      <c r="C307" s="21"/>
      <c r="D307" s="5"/>
      <c r="E307" s="5"/>
      <c r="F307" s="5"/>
      <c r="G307" s="22"/>
      <c r="H307" s="5"/>
      <c r="I307" s="2"/>
      <c r="J307" s="5"/>
      <c r="K307" s="5"/>
    </row>
    <row r="308" spans="3:11">
      <c r="C308" s="21"/>
      <c r="D308" s="5"/>
      <c r="E308" s="5"/>
      <c r="F308" s="5"/>
      <c r="G308" s="22"/>
      <c r="H308" s="5"/>
      <c r="I308" s="2"/>
      <c r="J308" s="5"/>
      <c r="K308" s="5"/>
    </row>
    <row r="309" spans="3:11">
      <c r="C309" s="21"/>
      <c r="D309" s="5"/>
      <c r="E309" s="5"/>
      <c r="F309" s="5"/>
      <c r="G309" s="22"/>
      <c r="H309" s="5"/>
      <c r="I309" s="2"/>
      <c r="J309" s="5"/>
      <c r="K309" s="5"/>
    </row>
    <row r="310" spans="3:11">
      <c r="C310" s="21"/>
      <c r="D310" s="5"/>
      <c r="E310" s="5"/>
      <c r="F310" s="5"/>
      <c r="G310" s="22"/>
      <c r="H310" s="5"/>
      <c r="I310" s="2"/>
      <c r="J310" s="5"/>
      <c r="K310" s="5"/>
    </row>
    <row r="311" spans="3:11">
      <c r="C311" s="21"/>
      <c r="D311" s="5"/>
      <c r="E311" s="5"/>
      <c r="F311" s="5"/>
      <c r="G311" s="22"/>
      <c r="H311" s="5"/>
      <c r="I311" s="2"/>
      <c r="J311" s="5"/>
      <c r="K311" s="5"/>
    </row>
    <row r="312" spans="3:11">
      <c r="C312" s="21"/>
      <c r="D312" s="5"/>
      <c r="E312" s="5"/>
      <c r="F312" s="5"/>
      <c r="G312" s="22"/>
      <c r="H312" s="5"/>
      <c r="I312" s="2"/>
      <c r="J312" s="5"/>
      <c r="K312" s="5"/>
    </row>
    <row r="313" spans="3:11">
      <c r="C313" s="21"/>
      <c r="D313" s="5"/>
      <c r="E313" s="5"/>
      <c r="F313" s="5"/>
      <c r="G313" s="22"/>
      <c r="H313" s="5"/>
      <c r="I313" s="2"/>
      <c r="J313" s="5"/>
      <c r="K313" s="5"/>
    </row>
    <row r="314" spans="3:11">
      <c r="C314" s="21"/>
      <c r="D314" s="5"/>
      <c r="E314" s="5"/>
      <c r="F314" s="5"/>
      <c r="G314" s="22"/>
      <c r="H314" s="5"/>
      <c r="I314" s="2"/>
      <c r="J314" s="5"/>
      <c r="K314" s="5"/>
    </row>
    <row r="315" spans="3:11">
      <c r="C315" s="21"/>
      <c r="D315" s="5"/>
      <c r="E315" s="5"/>
      <c r="F315" s="5"/>
      <c r="G315" s="22"/>
      <c r="H315" s="5"/>
      <c r="I315" s="2"/>
      <c r="J315" s="5"/>
      <c r="K315" s="5"/>
    </row>
    <row r="316" spans="3:11">
      <c r="C316" s="21"/>
      <c r="D316" s="5"/>
      <c r="E316" s="5"/>
      <c r="F316" s="5"/>
      <c r="G316" s="22"/>
      <c r="H316" s="5"/>
      <c r="I316" s="2"/>
      <c r="J316" s="5"/>
      <c r="K316" s="5"/>
    </row>
    <row r="317" spans="3:11">
      <c r="C317" s="21"/>
      <c r="D317" s="5"/>
      <c r="E317" s="5"/>
      <c r="F317" s="5"/>
      <c r="G317" s="22"/>
      <c r="H317" s="5"/>
      <c r="I317" s="2"/>
      <c r="J317" s="5"/>
      <c r="K317" s="5"/>
    </row>
    <row r="318" spans="3:11">
      <c r="C318" s="21"/>
      <c r="D318" s="5"/>
      <c r="E318" s="5"/>
      <c r="F318" s="5"/>
      <c r="G318" s="22"/>
      <c r="H318" s="5"/>
      <c r="I318" s="2"/>
      <c r="J318" s="5"/>
      <c r="K318" s="5"/>
    </row>
    <row r="319" spans="3:11">
      <c r="C319" s="21"/>
      <c r="D319" s="5"/>
      <c r="E319" s="5"/>
      <c r="F319" s="5"/>
      <c r="G319" s="22"/>
      <c r="H319" s="5"/>
      <c r="I319" s="2"/>
      <c r="J319" s="5"/>
      <c r="K319" s="5"/>
    </row>
    <row r="320" spans="3:11">
      <c r="C320" s="21"/>
      <c r="D320" s="5"/>
      <c r="E320" s="5"/>
      <c r="F320" s="5"/>
      <c r="G320" s="22"/>
      <c r="H320" s="5"/>
      <c r="I320" s="2"/>
      <c r="J320" s="5"/>
      <c r="K320" s="5"/>
    </row>
    <row r="321" spans="3:11">
      <c r="C321" s="21"/>
      <c r="D321" s="5"/>
      <c r="E321" s="5"/>
      <c r="F321" s="5"/>
      <c r="G321" s="22"/>
      <c r="H321" s="5"/>
      <c r="I321" s="2"/>
      <c r="J321" s="5"/>
      <c r="K321" s="5"/>
    </row>
    <row r="322" spans="3:11">
      <c r="C322" s="21"/>
      <c r="D322" s="5"/>
      <c r="E322" s="5"/>
      <c r="F322" s="5"/>
      <c r="G322" s="22"/>
      <c r="H322" s="5"/>
      <c r="I322" s="2"/>
      <c r="J322" s="5"/>
      <c r="K322" s="5"/>
    </row>
    <row r="323" spans="3:11">
      <c r="C323" s="21"/>
      <c r="D323" s="5"/>
      <c r="E323" s="5"/>
      <c r="F323" s="5"/>
      <c r="G323" s="22"/>
      <c r="H323" s="5"/>
      <c r="I323" s="2"/>
      <c r="J323" s="5"/>
      <c r="K323" s="5"/>
    </row>
    <row r="324" spans="3:11">
      <c r="C324" s="21"/>
      <c r="D324" s="5"/>
      <c r="E324" s="5"/>
      <c r="F324" s="5"/>
      <c r="G324" s="22"/>
      <c r="H324" s="5"/>
      <c r="I324" s="2"/>
      <c r="J324" s="5"/>
      <c r="K324" s="5"/>
    </row>
    <row r="325" spans="3:11">
      <c r="C325" s="21"/>
      <c r="D325" s="5"/>
      <c r="E325" s="5"/>
      <c r="F325" s="5"/>
      <c r="G325" s="22"/>
      <c r="H325" s="5"/>
      <c r="I325" s="2"/>
      <c r="J325" s="5"/>
      <c r="K325" s="5"/>
    </row>
    <row r="326" spans="3:11">
      <c r="C326" s="21"/>
      <c r="D326" s="5"/>
      <c r="E326" s="5"/>
      <c r="F326" s="5"/>
      <c r="G326" s="22"/>
      <c r="H326" s="5"/>
      <c r="I326" s="2"/>
      <c r="J326" s="5"/>
      <c r="K326" s="5"/>
    </row>
    <row r="327" spans="3:11">
      <c r="C327" s="21"/>
      <c r="D327" s="5"/>
      <c r="E327" s="5"/>
      <c r="F327" s="5"/>
      <c r="G327" s="22"/>
      <c r="H327" s="5"/>
      <c r="I327" s="2"/>
      <c r="J327" s="5"/>
      <c r="K327" s="5"/>
    </row>
    <row r="328" spans="3:11">
      <c r="C328" s="21"/>
      <c r="D328" s="5"/>
      <c r="E328" s="5"/>
      <c r="F328" s="5"/>
      <c r="G328" s="22"/>
      <c r="H328" s="5"/>
      <c r="I328" s="2"/>
      <c r="J328" s="5"/>
      <c r="K328" s="5"/>
    </row>
    <row r="329" spans="3:11">
      <c r="C329" s="21"/>
      <c r="D329" s="5"/>
      <c r="E329" s="5"/>
      <c r="F329" s="5"/>
      <c r="G329" s="22"/>
      <c r="H329" s="5"/>
      <c r="I329" s="2"/>
      <c r="J329" s="5"/>
      <c r="K329" s="5"/>
    </row>
    <row r="330" spans="3:11">
      <c r="C330" s="21"/>
      <c r="D330" s="5"/>
      <c r="E330" s="5"/>
      <c r="F330" s="5"/>
      <c r="G330" s="22"/>
      <c r="H330" s="5"/>
      <c r="I330" s="2"/>
      <c r="J330" s="5"/>
      <c r="K330" s="5"/>
    </row>
    <row r="331" spans="3:11">
      <c r="C331" s="21"/>
      <c r="D331" s="5"/>
      <c r="E331" s="5"/>
      <c r="F331" s="5"/>
      <c r="G331" s="22"/>
      <c r="H331" s="5"/>
      <c r="I331" s="2"/>
      <c r="J331" s="5"/>
      <c r="K331" s="5"/>
    </row>
    <row r="332" spans="3:11">
      <c r="C332" s="21"/>
      <c r="D332" s="5"/>
      <c r="E332" s="5"/>
      <c r="F332" s="5"/>
      <c r="G332" s="22"/>
      <c r="H332" s="5"/>
      <c r="I332" s="2"/>
      <c r="J332" s="5"/>
      <c r="K332" s="5"/>
    </row>
    <row r="333" spans="3:11">
      <c r="C333" s="21"/>
      <c r="D333" s="5"/>
      <c r="E333" s="5"/>
      <c r="F333" s="5"/>
      <c r="G333" s="22"/>
      <c r="H333" s="5"/>
      <c r="I333" s="2"/>
      <c r="J333" s="5"/>
      <c r="K333" s="5"/>
    </row>
    <row r="334" spans="3:11">
      <c r="C334" s="21"/>
      <c r="D334" s="5"/>
      <c r="E334" s="5"/>
      <c r="F334" s="5"/>
      <c r="G334" s="22"/>
      <c r="H334" s="5"/>
      <c r="I334" s="2"/>
      <c r="J334" s="5"/>
      <c r="K334" s="5"/>
    </row>
    <row r="335" spans="3:11">
      <c r="C335" s="21"/>
      <c r="D335" s="5"/>
      <c r="E335" s="5"/>
      <c r="F335" s="5"/>
      <c r="G335" s="22"/>
      <c r="H335" s="5"/>
      <c r="I335" s="2"/>
      <c r="J335" s="5"/>
      <c r="K335" s="5"/>
    </row>
    <row r="336" spans="3:11">
      <c r="C336" s="21"/>
      <c r="D336" s="5"/>
      <c r="E336" s="5"/>
      <c r="F336" s="5"/>
      <c r="G336" s="22"/>
      <c r="H336" s="5"/>
      <c r="I336" s="2"/>
      <c r="J336" s="5"/>
      <c r="K336" s="5"/>
    </row>
    <row r="337" spans="3:11">
      <c r="C337" s="21"/>
      <c r="D337" s="5"/>
      <c r="E337" s="5"/>
      <c r="F337" s="5"/>
      <c r="G337" s="22"/>
      <c r="H337" s="5"/>
      <c r="I337" s="2"/>
      <c r="J337" s="5"/>
      <c r="K337" s="5"/>
    </row>
    <row r="338" spans="3:11">
      <c r="C338" s="21"/>
      <c r="D338" s="5"/>
      <c r="E338" s="5"/>
      <c r="F338" s="5"/>
      <c r="G338" s="22"/>
      <c r="H338" s="5"/>
      <c r="I338" s="2"/>
      <c r="J338" s="5"/>
      <c r="K338" s="5"/>
    </row>
    <row r="339" spans="3:11">
      <c r="C339" s="21"/>
      <c r="D339" s="5"/>
      <c r="E339" s="5"/>
      <c r="F339" s="5"/>
      <c r="G339" s="22"/>
      <c r="H339" s="5"/>
      <c r="I339" s="2"/>
      <c r="J339" s="5"/>
      <c r="K339" s="5"/>
    </row>
    <row r="340" spans="3:11">
      <c r="C340" s="21"/>
      <c r="D340" s="5"/>
      <c r="E340" s="5"/>
      <c r="F340" s="5"/>
      <c r="G340" s="22"/>
      <c r="H340" s="5"/>
      <c r="I340" s="2"/>
      <c r="J340" s="5"/>
      <c r="K340" s="5"/>
    </row>
    <row r="341" spans="3:11">
      <c r="C341" s="21"/>
      <c r="D341" s="5"/>
      <c r="E341" s="5"/>
      <c r="F341" s="5"/>
      <c r="G341" s="22"/>
      <c r="H341" s="5"/>
      <c r="I341" s="2"/>
      <c r="J341" s="5"/>
      <c r="K341" s="5"/>
    </row>
    <row r="342" spans="3:11">
      <c r="C342" s="21"/>
      <c r="D342" s="5"/>
      <c r="E342" s="5"/>
      <c r="F342" s="5"/>
      <c r="G342" s="22"/>
      <c r="H342" s="5"/>
      <c r="I342" s="2"/>
      <c r="J342" s="5"/>
      <c r="K342" s="5"/>
    </row>
    <row r="343" spans="3:11">
      <c r="C343" s="21"/>
      <c r="D343" s="5"/>
      <c r="E343" s="5"/>
      <c r="F343" s="5"/>
      <c r="G343" s="22"/>
      <c r="H343" s="5"/>
      <c r="I343" s="2"/>
      <c r="J343" s="5"/>
      <c r="K343" s="5"/>
    </row>
    <row r="344" spans="3:11">
      <c r="C344" s="21"/>
      <c r="D344" s="5"/>
      <c r="E344" s="5"/>
      <c r="F344" s="5"/>
      <c r="G344" s="22"/>
      <c r="H344" s="5"/>
      <c r="I344" s="2"/>
      <c r="J344" s="5"/>
      <c r="K344" s="5"/>
    </row>
    <row r="345" spans="3:11">
      <c r="C345" s="21"/>
      <c r="D345" s="5"/>
      <c r="E345" s="5"/>
      <c r="F345" s="5"/>
      <c r="G345" s="22"/>
      <c r="H345" s="5"/>
      <c r="I345" s="2"/>
      <c r="J345" s="5"/>
      <c r="K345" s="5"/>
    </row>
    <row r="346" spans="3:11">
      <c r="C346" s="21"/>
      <c r="D346" s="5"/>
      <c r="E346" s="5"/>
      <c r="F346" s="5"/>
      <c r="G346" s="22"/>
      <c r="H346" s="5"/>
      <c r="I346" s="2"/>
      <c r="J346" s="5"/>
      <c r="K346" s="5"/>
    </row>
    <row r="347" spans="3:11">
      <c r="C347" s="21"/>
      <c r="D347" s="5"/>
      <c r="E347" s="5"/>
      <c r="F347" s="5"/>
      <c r="G347" s="22"/>
      <c r="H347" s="5"/>
      <c r="I347" s="2"/>
      <c r="J347" s="5"/>
      <c r="K347" s="5"/>
    </row>
    <row r="348" spans="3:11">
      <c r="C348" s="21"/>
      <c r="D348" s="5"/>
      <c r="E348" s="5"/>
      <c r="F348" s="5"/>
      <c r="G348" s="22"/>
      <c r="H348" s="5"/>
      <c r="I348" s="2"/>
      <c r="J348" s="5"/>
      <c r="K348" s="5"/>
    </row>
    <row r="349" spans="3:11">
      <c r="C349" s="21"/>
      <c r="D349" s="5"/>
      <c r="E349" s="5"/>
      <c r="F349" s="5"/>
      <c r="G349" s="22"/>
      <c r="H349" s="5"/>
      <c r="I349" s="2"/>
      <c r="J349" s="5"/>
      <c r="K349" s="5"/>
    </row>
    <row r="350" spans="3:11">
      <c r="C350" s="21"/>
      <c r="D350" s="5"/>
      <c r="E350" s="5"/>
      <c r="F350" s="5"/>
      <c r="G350" s="22"/>
      <c r="H350" s="5"/>
      <c r="I350" s="2"/>
      <c r="J350" s="5"/>
      <c r="K350" s="5"/>
    </row>
    <row r="351" spans="3:11">
      <c r="C351" s="21"/>
      <c r="D351" s="5"/>
      <c r="E351" s="5"/>
      <c r="F351" s="5"/>
      <c r="G351" s="22"/>
      <c r="H351" s="5"/>
      <c r="I351" s="2"/>
      <c r="J351" s="5"/>
      <c r="K351" s="5"/>
    </row>
    <row r="352" spans="3:11">
      <c r="C352" s="21"/>
      <c r="D352" s="5"/>
      <c r="E352" s="5"/>
      <c r="F352" s="5"/>
      <c r="G352" s="22"/>
      <c r="H352" s="5"/>
      <c r="I352" s="2"/>
      <c r="J352" s="5"/>
      <c r="K352" s="5"/>
    </row>
    <row r="353" spans="3:11">
      <c r="C353" s="21"/>
      <c r="D353" s="5"/>
      <c r="E353" s="5"/>
      <c r="F353" s="5"/>
      <c r="G353" s="22"/>
      <c r="H353" s="5"/>
      <c r="I353" s="2"/>
      <c r="J353" s="5"/>
      <c r="K353" s="5"/>
    </row>
    <row r="354" spans="3:11">
      <c r="C354" s="21"/>
      <c r="D354" s="5"/>
      <c r="E354" s="5"/>
      <c r="F354" s="5"/>
      <c r="G354" s="22"/>
      <c r="H354" s="5"/>
      <c r="I354" s="2"/>
      <c r="J354" s="5"/>
      <c r="K354" s="5"/>
    </row>
    <row r="355" spans="3:11">
      <c r="C355" s="21"/>
      <c r="D355" s="5"/>
      <c r="E355" s="5"/>
      <c r="F355" s="5"/>
      <c r="G355" s="22"/>
      <c r="H355" s="5"/>
      <c r="I355" s="2"/>
      <c r="J355" s="5"/>
      <c r="K355" s="5"/>
    </row>
    <row r="356" spans="3:11">
      <c r="C356" s="21"/>
      <c r="D356" s="5"/>
      <c r="E356" s="5"/>
      <c r="F356" s="5"/>
      <c r="G356" s="22"/>
      <c r="H356" s="5"/>
      <c r="I356" s="2"/>
      <c r="J356" s="5"/>
      <c r="K356" s="5"/>
    </row>
    <row r="357" spans="3:11">
      <c r="C357" s="21"/>
      <c r="D357" s="5"/>
      <c r="E357" s="5"/>
      <c r="F357" s="5"/>
      <c r="G357" s="22"/>
      <c r="H357" s="5"/>
      <c r="I357" s="2"/>
      <c r="J357" s="5"/>
      <c r="K357" s="5"/>
    </row>
    <row r="358" spans="3:11">
      <c r="C358" s="21"/>
      <c r="D358" s="5"/>
      <c r="E358" s="5"/>
      <c r="F358" s="5"/>
      <c r="G358" s="22"/>
      <c r="H358" s="5"/>
      <c r="I358" s="2"/>
      <c r="J358" s="5"/>
      <c r="K358" s="5"/>
    </row>
    <row r="359" spans="3:11">
      <c r="C359" s="21"/>
      <c r="D359" s="5"/>
      <c r="E359" s="5"/>
      <c r="F359" s="5"/>
      <c r="G359" s="22"/>
      <c r="H359" s="5"/>
      <c r="I359" s="2"/>
      <c r="J359" s="5"/>
      <c r="K359" s="5"/>
    </row>
    <row r="360" spans="3:11">
      <c r="C360" s="21"/>
      <c r="D360" s="5"/>
      <c r="E360" s="5"/>
      <c r="F360" s="5"/>
      <c r="G360" s="22"/>
      <c r="H360" s="5"/>
      <c r="I360" s="2"/>
      <c r="J360" s="5"/>
      <c r="K360" s="5"/>
    </row>
    <row r="361" spans="3:11">
      <c r="C361" s="21"/>
      <c r="D361" s="5"/>
      <c r="E361" s="5"/>
      <c r="F361" s="5"/>
      <c r="G361" s="22"/>
      <c r="H361" s="5"/>
      <c r="I361" s="2"/>
      <c r="J361" s="5"/>
      <c r="K361" s="5"/>
    </row>
    <row r="362" spans="3:11">
      <c r="C362" s="21"/>
      <c r="D362" s="5"/>
      <c r="E362" s="5"/>
      <c r="F362" s="5"/>
      <c r="G362" s="22"/>
      <c r="H362" s="5"/>
      <c r="I362" s="2"/>
      <c r="J362" s="5"/>
      <c r="K362" s="5"/>
    </row>
    <row r="363" spans="3:11">
      <c r="C363" s="21"/>
      <c r="D363" s="5"/>
      <c r="E363" s="5"/>
      <c r="F363" s="5"/>
      <c r="G363" s="22"/>
      <c r="H363" s="5"/>
      <c r="I363" s="2"/>
      <c r="J363" s="5"/>
      <c r="K363" s="5"/>
    </row>
    <row r="364" spans="3:11">
      <c r="C364" s="21"/>
      <c r="D364" s="5"/>
      <c r="E364" s="5"/>
      <c r="F364" s="5"/>
      <c r="G364" s="22"/>
      <c r="H364" s="5"/>
      <c r="I364" s="2"/>
      <c r="J364" s="5"/>
      <c r="K364" s="5"/>
    </row>
    <row r="365" spans="3:11">
      <c r="C365" s="21"/>
      <c r="D365" s="5"/>
      <c r="E365" s="5"/>
      <c r="F365" s="5"/>
      <c r="G365" s="22"/>
      <c r="H365" s="5"/>
      <c r="I365" s="2"/>
      <c r="J365" s="5"/>
      <c r="K365" s="5"/>
    </row>
    <row r="366" spans="3:11">
      <c r="C366" s="21"/>
      <c r="D366" s="5"/>
      <c r="E366" s="5"/>
      <c r="F366" s="5"/>
      <c r="G366" s="22"/>
      <c r="H366" s="5"/>
      <c r="I366" s="2"/>
      <c r="J366" s="5"/>
      <c r="K366" s="5"/>
    </row>
    <row r="367" spans="3:11">
      <c r="C367" s="21"/>
      <c r="D367" s="5"/>
      <c r="E367" s="5"/>
      <c r="F367" s="5"/>
      <c r="G367" s="22"/>
      <c r="H367" s="5"/>
      <c r="I367" s="2"/>
      <c r="J367" s="5"/>
      <c r="K367" s="5"/>
    </row>
    <row r="368" spans="3:11">
      <c r="C368" s="21"/>
      <c r="D368" s="5"/>
      <c r="E368" s="5"/>
      <c r="F368" s="5"/>
      <c r="G368" s="22"/>
      <c r="H368" s="5"/>
      <c r="I368" s="2"/>
      <c r="J368" s="5"/>
      <c r="K368" s="5"/>
    </row>
    <row r="369" spans="3:11">
      <c r="C369" s="21"/>
      <c r="D369" s="5"/>
      <c r="E369" s="5"/>
      <c r="F369" s="5"/>
      <c r="G369" s="22"/>
      <c r="H369" s="5"/>
      <c r="I369" s="2"/>
      <c r="J369" s="5"/>
      <c r="K369" s="5"/>
    </row>
    <row r="370" spans="3:11">
      <c r="C370" s="21"/>
      <c r="D370" s="5"/>
      <c r="E370" s="5"/>
      <c r="F370" s="5"/>
      <c r="G370" s="22"/>
      <c r="H370" s="5"/>
      <c r="I370" s="2"/>
      <c r="J370" s="5"/>
      <c r="K370" s="5"/>
    </row>
    <row r="371" spans="3:11">
      <c r="C371" s="21"/>
      <c r="D371" s="5"/>
      <c r="E371" s="5"/>
      <c r="F371" s="5"/>
      <c r="G371" s="22"/>
      <c r="H371" s="5"/>
      <c r="I371" s="2"/>
      <c r="J371" s="5"/>
      <c r="K371" s="5"/>
    </row>
    <row r="372" spans="3:11">
      <c r="C372" s="21"/>
      <c r="D372" s="5"/>
      <c r="E372" s="5"/>
      <c r="F372" s="5"/>
      <c r="G372" s="22"/>
      <c r="H372" s="5"/>
      <c r="I372" s="2"/>
      <c r="J372" s="5"/>
      <c r="K372" s="5"/>
    </row>
    <row r="373" spans="3:11">
      <c r="C373" s="21"/>
      <c r="D373" s="5"/>
      <c r="E373" s="5"/>
      <c r="F373" s="5"/>
      <c r="G373" s="22"/>
      <c r="H373" s="5"/>
      <c r="I373" s="2"/>
      <c r="J373" s="5"/>
      <c r="K373" s="5"/>
    </row>
    <row r="374" spans="3:11">
      <c r="C374" s="21"/>
      <c r="D374" s="5"/>
      <c r="E374" s="5"/>
      <c r="F374" s="5"/>
      <c r="G374" s="22"/>
      <c r="H374" s="5"/>
      <c r="I374" s="2"/>
      <c r="J374" s="5"/>
      <c r="K374" s="5"/>
    </row>
    <row r="375" spans="3:11">
      <c r="C375" s="21"/>
      <c r="D375" s="5"/>
      <c r="E375" s="5"/>
      <c r="F375" s="5"/>
      <c r="G375" s="22"/>
      <c r="H375" s="5"/>
      <c r="I375" s="2"/>
      <c r="J375" s="5"/>
      <c r="K375" s="5"/>
    </row>
    <row r="376" spans="3:11">
      <c r="C376" s="21"/>
      <c r="D376" s="5"/>
      <c r="E376" s="5"/>
      <c r="F376" s="5"/>
      <c r="G376" s="22"/>
      <c r="H376" s="5"/>
      <c r="I376" s="2"/>
      <c r="J376" s="5"/>
      <c r="K376" s="5"/>
    </row>
    <row r="377" spans="3:11">
      <c r="C377" s="21"/>
      <c r="D377" s="5"/>
      <c r="E377" s="5"/>
      <c r="F377" s="5"/>
      <c r="G377" s="22"/>
      <c r="H377" s="5"/>
      <c r="I377" s="2"/>
      <c r="J377" s="5"/>
      <c r="K377" s="5"/>
    </row>
    <row r="378" spans="3:11">
      <c r="C378" s="21"/>
      <c r="D378" s="5"/>
      <c r="E378" s="5"/>
      <c r="F378" s="5"/>
      <c r="G378" s="22"/>
      <c r="H378" s="5"/>
      <c r="I378" s="2"/>
      <c r="J378" s="5"/>
      <c r="K378" s="5"/>
    </row>
    <row r="379" spans="3:11">
      <c r="C379" s="21"/>
      <c r="D379" s="5"/>
      <c r="E379" s="5"/>
      <c r="F379" s="5"/>
      <c r="G379" s="22"/>
      <c r="H379" s="5"/>
      <c r="I379" s="2"/>
      <c r="J379" s="5"/>
      <c r="K379" s="5"/>
    </row>
    <row r="380" spans="3:11">
      <c r="C380" s="21"/>
      <c r="D380" s="5"/>
      <c r="E380" s="5"/>
      <c r="F380" s="5"/>
      <c r="G380" s="22"/>
      <c r="H380" s="5"/>
      <c r="I380" s="2"/>
      <c r="J380" s="5"/>
      <c r="K380" s="5"/>
    </row>
    <row r="381" spans="3:11">
      <c r="C381" s="21"/>
      <c r="D381" s="5"/>
      <c r="E381" s="5"/>
      <c r="F381" s="5"/>
      <c r="G381" s="22"/>
      <c r="H381" s="5"/>
      <c r="I381" s="2"/>
      <c r="J381" s="5"/>
      <c r="K381" s="5"/>
    </row>
    <row r="382" spans="3:11">
      <c r="C382" s="21"/>
      <c r="D382" s="5"/>
      <c r="E382" s="5"/>
      <c r="F382" s="5"/>
      <c r="G382" s="22"/>
      <c r="H382" s="5"/>
      <c r="I382" s="2"/>
      <c r="J382" s="5"/>
      <c r="K382" s="5"/>
    </row>
    <row r="383" spans="3:11">
      <c r="C383" s="21"/>
      <c r="D383" s="5"/>
      <c r="E383" s="5"/>
      <c r="F383" s="5"/>
      <c r="G383" s="22"/>
      <c r="H383" s="5"/>
      <c r="I383" s="2"/>
      <c r="J383" s="5"/>
      <c r="K383" s="5"/>
    </row>
    <row r="384" spans="3:11">
      <c r="C384" s="21"/>
      <c r="D384" s="5"/>
      <c r="E384" s="5"/>
      <c r="F384" s="5"/>
      <c r="G384" s="22"/>
      <c r="H384" s="5"/>
      <c r="I384" s="2"/>
      <c r="J384" s="5"/>
      <c r="K384" s="5"/>
    </row>
    <row r="385" spans="3:11">
      <c r="C385" s="21"/>
      <c r="D385" s="5"/>
      <c r="E385" s="5"/>
      <c r="F385" s="5"/>
      <c r="G385" s="22"/>
      <c r="H385" s="5"/>
      <c r="I385" s="2"/>
      <c r="J385" s="5"/>
      <c r="K385" s="5"/>
    </row>
    <row r="386" spans="3:11">
      <c r="C386" s="21"/>
      <c r="D386" s="5"/>
      <c r="E386" s="5"/>
      <c r="F386" s="5"/>
      <c r="G386" s="22"/>
      <c r="H386" s="5"/>
      <c r="I386" s="2"/>
      <c r="J386" s="5"/>
      <c r="K386" s="5"/>
    </row>
    <row r="387" spans="3:11">
      <c r="C387" s="21"/>
      <c r="D387" s="5"/>
      <c r="E387" s="5"/>
      <c r="F387" s="5"/>
      <c r="G387" s="22"/>
      <c r="H387" s="5"/>
      <c r="I387" s="2"/>
      <c r="J387" s="5"/>
      <c r="K387" s="5"/>
    </row>
    <row r="388" spans="3:11">
      <c r="C388" s="21"/>
      <c r="D388" s="5"/>
      <c r="E388" s="5"/>
      <c r="F388" s="5"/>
      <c r="G388" s="22"/>
      <c r="H388" s="5"/>
      <c r="I388" s="2"/>
      <c r="J388" s="5"/>
      <c r="K388" s="5"/>
    </row>
    <row r="389" spans="3:11">
      <c r="C389" s="21"/>
      <c r="D389" s="5"/>
      <c r="E389" s="5"/>
      <c r="F389" s="5"/>
      <c r="G389" s="22"/>
      <c r="H389" s="5"/>
      <c r="I389" s="2"/>
      <c r="J389" s="5"/>
      <c r="K389" s="5"/>
    </row>
    <row r="390" spans="3:11">
      <c r="C390" s="21"/>
      <c r="D390" s="5"/>
      <c r="E390" s="5"/>
      <c r="F390" s="5"/>
      <c r="G390" s="22"/>
      <c r="H390" s="5"/>
      <c r="I390" s="2"/>
      <c r="J390" s="5"/>
      <c r="K390" s="5"/>
    </row>
    <row r="391" spans="3:11">
      <c r="C391" s="21"/>
      <c r="D391" s="5"/>
      <c r="E391" s="5"/>
      <c r="F391" s="5"/>
      <c r="G391" s="22"/>
      <c r="H391" s="5"/>
      <c r="I391" s="2"/>
      <c r="J391" s="5"/>
      <c r="K391" s="5"/>
    </row>
    <row r="392" spans="3:11">
      <c r="C392" s="21"/>
      <c r="D392" s="5"/>
      <c r="E392" s="5"/>
      <c r="F392" s="5"/>
      <c r="G392" s="22"/>
      <c r="H392" s="5"/>
      <c r="I392" s="2"/>
      <c r="J392" s="5"/>
      <c r="K392" s="5"/>
    </row>
    <row r="393" spans="3:11">
      <c r="C393" s="21"/>
      <c r="D393" s="5"/>
      <c r="E393" s="5"/>
      <c r="F393" s="5"/>
      <c r="G393" s="22"/>
      <c r="H393" s="5"/>
      <c r="I393" s="2"/>
      <c r="J393" s="5"/>
      <c r="K393" s="5"/>
    </row>
    <row r="394" spans="3:11">
      <c r="C394" s="21"/>
      <c r="D394" s="5"/>
      <c r="E394" s="5"/>
      <c r="F394" s="5"/>
      <c r="G394" s="22"/>
      <c r="H394" s="5"/>
      <c r="I394" s="2"/>
      <c r="J394" s="5"/>
      <c r="K394" s="5"/>
    </row>
    <row r="395" spans="3:11">
      <c r="C395" s="21"/>
      <c r="D395" s="5"/>
      <c r="E395" s="5"/>
      <c r="F395" s="5"/>
      <c r="G395" s="22"/>
      <c r="H395" s="5"/>
      <c r="I395" s="2"/>
      <c r="J395" s="5"/>
      <c r="K395" s="5"/>
    </row>
    <row r="396" spans="3:11">
      <c r="C396" s="21"/>
      <c r="D396" s="5"/>
      <c r="E396" s="5"/>
      <c r="F396" s="5"/>
      <c r="G396" s="22"/>
      <c r="H396" s="5"/>
      <c r="I396" s="2"/>
      <c r="J396" s="5"/>
      <c r="K396" s="5"/>
    </row>
    <row r="397" spans="3:11">
      <c r="C397" s="21"/>
      <c r="D397" s="5"/>
      <c r="E397" s="5"/>
      <c r="F397" s="5"/>
      <c r="G397" s="22"/>
      <c r="H397" s="5"/>
      <c r="I397" s="2"/>
      <c r="J397" s="5"/>
      <c r="K397" s="5"/>
    </row>
    <row r="398" spans="3:11">
      <c r="C398" s="21"/>
      <c r="D398" s="5"/>
      <c r="E398" s="5"/>
      <c r="F398" s="5"/>
      <c r="G398" s="22"/>
      <c r="H398" s="5"/>
      <c r="I398" s="2"/>
      <c r="J398" s="5"/>
      <c r="K398" s="5"/>
    </row>
    <row r="399" spans="3:11">
      <c r="C399" s="21"/>
      <c r="D399" s="5"/>
      <c r="E399" s="5"/>
      <c r="F399" s="5"/>
      <c r="G399" s="22"/>
      <c r="H399" s="5"/>
      <c r="I399" s="2"/>
      <c r="J399" s="5"/>
      <c r="K399" s="5"/>
    </row>
    <row r="400" spans="3:11">
      <c r="C400" s="21"/>
      <c r="D400" s="5"/>
      <c r="E400" s="5"/>
      <c r="F400" s="5"/>
      <c r="G400" s="22"/>
      <c r="H400" s="5"/>
      <c r="I400" s="2"/>
      <c r="J400" s="5"/>
      <c r="K400" s="5"/>
    </row>
    <row r="401" spans="3:11">
      <c r="C401" s="21"/>
      <c r="D401" s="5"/>
      <c r="E401" s="5"/>
      <c r="F401" s="5"/>
      <c r="G401" s="22"/>
      <c r="H401" s="5"/>
      <c r="I401" s="2"/>
      <c r="J401" s="5"/>
      <c r="K401" s="5"/>
    </row>
    <row r="402" spans="3:11">
      <c r="C402" s="21"/>
      <c r="D402" s="5"/>
      <c r="E402" s="5"/>
      <c r="F402" s="5"/>
      <c r="G402" s="22"/>
      <c r="H402" s="5"/>
      <c r="I402" s="2"/>
      <c r="J402" s="5"/>
      <c r="K402" s="5"/>
    </row>
    <row r="403" spans="3:11">
      <c r="C403" s="21"/>
      <c r="D403" s="5"/>
      <c r="E403" s="5"/>
      <c r="F403" s="5"/>
      <c r="G403" s="22"/>
      <c r="H403" s="5"/>
      <c r="I403" s="2"/>
      <c r="J403" s="5"/>
      <c r="K403" s="5"/>
    </row>
    <row r="404" spans="3:11">
      <c r="C404" s="21"/>
      <c r="D404" s="5"/>
      <c r="E404" s="5"/>
      <c r="F404" s="5"/>
      <c r="G404" s="22"/>
      <c r="H404" s="5"/>
      <c r="I404" s="2"/>
      <c r="J404" s="5"/>
      <c r="K404" s="5"/>
    </row>
    <row r="405" spans="3:11">
      <c r="C405" s="21"/>
      <c r="D405" s="5"/>
      <c r="E405" s="5"/>
      <c r="F405" s="5"/>
      <c r="G405" s="22"/>
      <c r="H405" s="5"/>
      <c r="I405" s="2"/>
      <c r="J405" s="5"/>
      <c r="K405" s="5"/>
    </row>
    <row r="406" spans="3:11">
      <c r="C406" s="21"/>
      <c r="D406" s="5"/>
      <c r="E406" s="5"/>
      <c r="F406" s="5"/>
      <c r="G406" s="22"/>
      <c r="H406" s="5"/>
      <c r="I406" s="2"/>
      <c r="J406" s="5"/>
      <c r="K406" s="5"/>
    </row>
    <row r="407" spans="3:11">
      <c r="C407" s="21"/>
      <c r="D407" s="5"/>
      <c r="E407" s="5"/>
      <c r="F407" s="5"/>
      <c r="G407" s="22"/>
      <c r="H407" s="5"/>
      <c r="I407" s="2"/>
      <c r="J407" s="5"/>
      <c r="K407" s="5"/>
    </row>
    <row r="408" spans="3:11">
      <c r="C408" s="21"/>
      <c r="D408" s="5"/>
      <c r="E408" s="5"/>
      <c r="F408" s="5"/>
      <c r="G408" s="22"/>
      <c r="H408" s="5"/>
      <c r="I408" s="2"/>
      <c r="J408" s="5"/>
      <c r="K408" s="5"/>
    </row>
    <row r="409" spans="3:11">
      <c r="C409" s="21"/>
      <c r="D409" s="5"/>
      <c r="E409" s="5"/>
      <c r="F409" s="5"/>
      <c r="G409" s="22"/>
      <c r="H409" s="5"/>
      <c r="I409" s="2"/>
      <c r="J409" s="5"/>
      <c r="K409" s="5"/>
    </row>
    <row r="410" spans="3:11">
      <c r="C410" s="21"/>
      <c r="D410" s="5"/>
      <c r="E410" s="5"/>
      <c r="F410" s="5"/>
      <c r="G410" s="22"/>
      <c r="H410" s="5"/>
      <c r="I410" s="2"/>
      <c r="J410" s="5"/>
      <c r="K410" s="5"/>
    </row>
    <row r="411" spans="3:11">
      <c r="C411" s="21"/>
      <c r="D411" s="5"/>
      <c r="E411" s="5"/>
      <c r="F411" s="5"/>
      <c r="G411" s="22"/>
      <c r="H411" s="5"/>
      <c r="I411" s="2"/>
      <c r="J411" s="5"/>
      <c r="K411" s="5"/>
    </row>
    <row r="412" spans="3:11">
      <c r="C412" s="21"/>
      <c r="D412" s="5"/>
      <c r="E412" s="5"/>
      <c r="F412" s="5"/>
      <c r="G412" s="22"/>
      <c r="H412" s="5"/>
      <c r="I412" s="2"/>
      <c r="J412" s="5"/>
      <c r="K412" s="5"/>
    </row>
    <row r="413" spans="3:11">
      <c r="C413" s="21"/>
      <c r="D413" s="5"/>
      <c r="E413" s="5"/>
      <c r="F413" s="5"/>
      <c r="G413" s="22"/>
      <c r="H413" s="5"/>
      <c r="I413" s="2"/>
      <c r="J413" s="5"/>
      <c r="K413" s="5"/>
    </row>
    <row r="414" spans="3:11">
      <c r="C414" s="21"/>
      <c r="D414" s="5"/>
      <c r="E414" s="5"/>
      <c r="F414" s="5"/>
      <c r="G414" s="22"/>
      <c r="H414" s="5"/>
      <c r="I414" s="2"/>
      <c r="J414" s="5"/>
      <c r="K414" s="5"/>
    </row>
    <row r="415" spans="3:11">
      <c r="C415" s="21"/>
      <c r="D415" s="5"/>
      <c r="E415" s="5"/>
      <c r="F415" s="5"/>
      <c r="G415" s="22"/>
      <c r="H415" s="5"/>
      <c r="I415" s="2"/>
      <c r="J415" s="5"/>
      <c r="K415" s="5"/>
    </row>
    <row r="416" spans="3:11">
      <c r="C416" s="21"/>
      <c r="D416" s="5"/>
      <c r="E416" s="5"/>
      <c r="F416" s="5"/>
      <c r="G416" s="22"/>
      <c r="H416" s="5"/>
      <c r="I416" s="2"/>
      <c r="J416" s="5"/>
      <c r="K416" s="5"/>
    </row>
    <row r="417" spans="3:11">
      <c r="C417" s="21"/>
      <c r="D417" s="5"/>
      <c r="E417" s="5"/>
      <c r="F417" s="5"/>
      <c r="G417" s="22"/>
      <c r="H417" s="5"/>
      <c r="I417" s="2"/>
      <c r="J417" s="5"/>
      <c r="K417" s="5"/>
    </row>
    <row r="418" spans="3:11">
      <c r="C418" s="21"/>
      <c r="D418" s="5"/>
      <c r="E418" s="5"/>
      <c r="F418" s="5"/>
      <c r="G418" s="22"/>
      <c r="H418" s="5"/>
      <c r="I418" s="2"/>
      <c r="J418" s="5"/>
      <c r="K418" s="5"/>
    </row>
    <row r="419" spans="3:11">
      <c r="C419" s="21"/>
      <c r="D419" s="5"/>
      <c r="E419" s="5"/>
      <c r="F419" s="5"/>
      <c r="G419" s="22"/>
      <c r="H419" s="5"/>
      <c r="I419" s="2"/>
      <c r="J419" s="5"/>
      <c r="K419" s="5"/>
    </row>
    <row r="420" spans="3:11">
      <c r="C420" s="21"/>
      <c r="D420" s="5"/>
      <c r="E420" s="5"/>
      <c r="F420" s="5"/>
      <c r="G420" s="22"/>
      <c r="H420" s="5"/>
      <c r="I420" s="2"/>
      <c r="J420" s="5"/>
      <c r="K420" s="5"/>
    </row>
    <row r="421" spans="3:11">
      <c r="C421" s="21"/>
      <c r="D421" s="5"/>
      <c r="E421" s="5"/>
      <c r="F421" s="5"/>
      <c r="G421" s="22"/>
      <c r="H421" s="5"/>
      <c r="I421" s="2"/>
      <c r="J421" s="5"/>
      <c r="K421" s="5"/>
    </row>
    <row r="422" spans="3:11">
      <c r="C422" s="21"/>
      <c r="D422" s="5"/>
      <c r="E422" s="5"/>
      <c r="F422" s="5"/>
      <c r="G422" s="22"/>
      <c r="H422" s="5"/>
      <c r="I422" s="2"/>
      <c r="J422" s="5"/>
      <c r="K422" s="5"/>
    </row>
    <row r="423" spans="3:11">
      <c r="C423" s="21"/>
      <c r="D423" s="5"/>
      <c r="E423" s="5"/>
      <c r="F423" s="5"/>
      <c r="G423" s="22"/>
      <c r="H423" s="5"/>
      <c r="I423" s="2"/>
      <c r="J423" s="5"/>
      <c r="K423" s="5"/>
    </row>
    <row r="424" spans="3:11">
      <c r="C424" s="21"/>
      <c r="D424" s="5"/>
      <c r="E424" s="5"/>
      <c r="F424" s="5"/>
      <c r="G424" s="22"/>
      <c r="H424" s="5"/>
      <c r="I424" s="2"/>
      <c r="J424" s="5"/>
      <c r="K424" s="5"/>
    </row>
    <row r="425" spans="3:11">
      <c r="C425" s="21"/>
      <c r="D425" s="5"/>
      <c r="E425" s="5"/>
      <c r="F425" s="5"/>
      <c r="G425" s="22"/>
      <c r="H425" s="5"/>
      <c r="I425" s="2"/>
      <c r="J425" s="5"/>
      <c r="K425" s="5"/>
    </row>
    <row r="426" spans="3:11">
      <c r="C426" s="21"/>
      <c r="D426" s="5"/>
      <c r="E426" s="5"/>
      <c r="F426" s="5"/>
      <c r="G426" s="22"/>
      <c r="H426" s="5"/>
      <c r="I426" s="2"/>
      <c r="J426" s="5"/>
      <c r="K426" s="5"/>
    </row>
    <row r="427" spans="3:11">
      <c r="C427" s="21"/>
      <c r="D427" s="5"/>
      <c r="E427" s="5"/>
      <c r="F427" s="5"/>
      <c r="G427" s="22"/>
      <c r="H427" s="5"/>
      <c r="I427" s="2"/>
      <c r="J427" s="5"/>
      <c r="K427" s="5"/>
    </row>
    <row r="428" spans="3:11">
      <c r="C428" s="21"/>
      <c r="D428" s="5"/>
      <c r="E428" s="5"/>
      <c r="F428" s="5"/>
      <c r="G428" s="22"/>
      <c r="H428" s="5"/>
      <c r="I428" s="2"/>
      <c r="J428" s="5"/>
      <c r="K428" s="5"/>
    </row>
    <row r="429" spans="3:11">
      <c r="C429" s="21"/>
      <c r="D429" s="5"/>
      <c r="E429" s="5"/>
      <c r="F429" s="5"/>
      <c r="G429" s="22"/>
      <c r="H429" s="5"/>
      <c r="I429" s="2"/>
      <c r="J429" s="5"/>
      <c r="K429" s="5"/>
    </row>
    <row r="430" spans="3:11">
      <c r="C430" s="21"/>
      <c r="D430" s="5"/>
      <c r="E430" s="5"/>
      <c r="F430" s="5"/>
      <c r="G430" s="22"/>
      <c r="H430" s="5"/>
      <c r="I430" s="2"/>
      <c r="J430" s="5"/>
      <c r="K430" s="5"/>
    </row>
    <row r="431" spans="3:11">
      <c r="C431" s="21"/>
      <c r="D431" s="5"/>
      <c r="E431" s="5"/>
      <c r="F431" s="5"/>
      <c r="G431" s="22"/>
      <c r="H431" s="5"/>
      <c r="I431" s="2"/>
      <c r="J431" s="5"/>
      <c r="K431" s="5"/>
    </row>
    <row r="432" spans="3:11">
      <c r="C432" s="21"/>
      <c r="D432" s="5"/>
      <c r="E432" s="5"/>
      <c r="F432" s="5"/>
      <c r="G432" s="22"/>
      <c r="H432" s="5"/>
      <c r="I432" s="2"/>
      <c r="J432" s="5"/>
      <c r="K432" s="5"/>
    </row>
    <row r="433" spans="3:11">
      <c r="C433" s="21"/>
      <c r="D433" s="5"/>
      <c r="E433" s="5"/>
      <c r="F433" s="5"/>
      <c r="G433" s="22"/>
      <c r="H433" s="5"/>
      <c r="I433" s="2"/>
      <c r="J433" s="5"/>
      <c r="K433" s="5"/>
    </row>
    <row r="434" spans="3:11">
      <c r="C434" s="21"/>
      <c r="D434" s="5"/>
      <c r="E434" s="5"/>
      <c r="F434" s="5"/>
      <c r="G434" s="22"/>
      <c r="H434" s="5"/>
      <c r="I434" s="2"/>
      <c r="J434" s="5"/>
      <c r="K434" s="5"/>
    </row>
    <row r="435" spans="3:11">
      <c r="C435" s="21"/>
      <c r="D435" s="5"/>
      <c r="E435" s="5"/>
      <c r="F435" s="5"/>
      <c r="G435" s="22"/>
      <c r="H435" s="5"/>
      <c r="I435" s="2"/>
      <c r="J435" s="5"/>
      <c r="K435" s="5"/>
    </row>
    <row r="436" spans="3:11">
      <c r="C436" s="21"/>
      <c r="D436" s="5"/>
      <c r="E436" s="5"/>
      <c r="F436" s="5"/>
      <c r="G436" s="22"/>
      <c r="H436" s="5"/>
      <c r="I436" s="2"/>
      <c r="J436" s="5"/>
      <c r="K436" s="5"/>
    </row>
    <row r="437" spans="3:11">
      <c r="C437" s="21"/>
      <c r="D437" s="5"/>
      <c r="E437" s="5"/>
      <c r="F437" s="5"/>
      <c r="G437" s="22"/>
      <c r="H437" s="5"/>
      <c r="I437" s="2"/>
      <c r="J437" s="5"/>
      <c r="K437" s="5"/>
    </row>
    <row r="438" spans="3:11">
      <c r="C438" s="21"/>
      <c r="D438" s="5"/>
      <c r="E438" s="5"/>
      <c r="F438" s="5"/>
      <c r="G438" s="22"/>
      <c r="H438" s="5"/>
      <c r="I438" s="2"/>
      <c r="J438" s="5"/>
      <c r="K438" s="5"/>
    </row>
    <row r="439" spans="3:11">
      <c r="C439" s="21"/>
      <c r="D439" s="5"/>
      <c r="E439" s="5"/>
      <c r="F439" s="5"/>
      <c r="G439" s="22"/>
      <c r="H439" s="5"/>
      <c r="I439" s="2"/>
      <c r="J439" s="5"/>
      <c r="K439" s="5"/>
    </row>
    <row r="440" spans="3:11">
      <c r="C440" s="21"/>
      <c r="D440" s="5"/>
      <c r="E440" s="5"/>
      <c r="F440" s="5"/>
      <c r="G440" s="22"/>
      <c r="H440" s="5"/>
      <c r="I440" s="2"/>
      <c r="J440" s="5"/>
      <c r="K440" s="5"/>
    </row>
    <row r="441" spans="3:11">
      <c r="C441" s="21"/>
      <c r="D441" s="5"/>
      <c r="E441" s="5"/>
      <c r="F441" s="5"/>
      <c r="G441" s="22"/>
      <c r="H441" s="5"/>
      <c r="I441" s="2"/>
      <c r="J441" s="5"/>
      <c r="K441" s="5"/>
    </row>
    <row r="442" spans="3:11">
      <c r="C442" s="21"/>
      <c r="D442" s="5"/>
      <c r="E442" s="5"/>
      <c r="F442" s="5"/>
      <c r="G442" s="22"/>
      <c r="H442" s="5"/>
      <c r="I442" s="2"/>
      <c r="J442" s="5"/>
      <c r="K442" s="5"/>
    </row>
    <row r="443" spans="3:11">
      <c r="C443" s="21"/>
      <c r="D443" s="5"/>
      <c r="E443" s="5"/>
      <c r="F443" s="5"/>
      <c r="G443" s="22"/>
      <c r="H443" s="5"/>
      <c r="I443" s="2"/>
      <c r="J443" s="5"/>
      <c r="K443" s="5"/>
    </row>
    <row r="444" spans="3:11">
      <c r="C444" s="21"/>
      <c r="D444" s="5"/>
      <c r="E444" s="5"/>
      <c r="F444" s="5"/>
      <c r="G444" s="22"/>
      <c r="H444" s="5"/>
      <c r="I444" s="2"/>
      <c r="J444" s="5"/>
      <c r="K444" s="5"/>
    </row>
    <row r="445" spans="3:11">
      <c r="C445" s="21"/>
      <c r="D445" s="5"/>
      <c r="E445" s="5"/>
      <c r="F445" s="5"/>
      <c r="G445" s="22"/>
      <c r="H445" s="5"/>
      <c r="I445" s="2"/>
      <c r="J445" s="5"/>
      <c r="K445" s="5"/>
    </row>
    <row r="446" spans="3:11">
      <c r="C446" s="21"/>
      <c r="D446" s="5"/>
      <c r="E446" s="5"/>
      <c r="F446" s="5"/>
      <c r="G446" s="22"/>
      <c r="H446" s="5"/>
      <c r="I446" s="2"/>
      <c r="J446" s="5"/>
      <c r="K446" s="5"/>
    </row>
    <row r="447" spans="3:11">
      <c r="C447" s="21"/>
      <c r="D447" s="5"/>
      <c r="E447" s="5"/>
      <c r="F447" s="5"/>
      <c r="G447" s="22"/>
      <c r="H447" s="5"/>
      <c r="I447" s="2"/>
      <c r="J447" s="5"/>
      <c r="K447" s="5"/>
    </row>
    <row r="448" spans="3:11">
      <c r="C448" s="21"/>
      <c r="D448" s="5"/>
      <c r="E448" s="5"/>
      <c r="F448" s="5"/>
      <c r="G448" s="22"/>
      <c r="H448" s="5"/>
      <c r="I448" s="2"/>
      <c r="J448" s="5"/>
      <c r="K448" s="5"/>
    </row>
    <row r="449" spans="3:11">
      <c r="C449" s="21"/>
      <c r="D449" s="5"/>
      <c r="E449" s="5"/>
      <c r="F449" s="5"/>
      <c r="G449" s="22"/>
      <c r="H449" s="5"/>
      <c r="I449" s="2"/>
      <c r="J449" s="5"/>
      <c r="K449" s="5"/>
    </row>
    <row r="450" spans="3:11">
      <c r="C450" s="21"/>
      <c r="D450" s="5"/>
      <c r="E450" s="5"/>
      <c r="F450" s="5"/>
      <c r="G450" s="22"/>
      <c r="H450" s="5"/>
      <c r="I450" s="2"/>
      <c r="J450" s="5"/>
      <c r="K450" s="5"/>
    </row>
    <row r="451" spans="3:11">
      <c r="C451" s="21"/>
      <c r="D451" s="5"/>
      <c r="E451" s="5"/>
      <c r="F451" s="5"/>
      <c r="G451" s="22"/>
      <c r="H451" s="5"/>
      <c r="I451" s="2"/>
      <c r="J451" s="5"/>
      <c r="K451" s="5"/>
    </row>
    <row r="452" spans="3:11">
      <c r="C452" s="21"/>
      <c r="D452" s="5"/>
      <c r="E452" s="5"/>
      <c r="F452" s="5"/>
      <c r="G452" s="22"/>
      <c r="H452" s="5"/>
      <c r="I452" s="2"/>
      <c r="J452" s="5"/>
      <c r="K452" s="5"/>
    </row>
    <row r="453" spans="3:11">
      <c r="C453" s="21"/>
      <c r="D453" s="5"/>
      <c r="E453" s="5"/>
      <c r="F453" s="5"/>
      <c r="G453" s="22"/>
      <c r="H453" s="5"/>
      <c r="I453" s="2"/>
      <c r="J453" s="5"/>
      <c r="K453" s="5"/>
    </row>
    <row r="454" spans="3:11">
      <c r="C454" s="21"/>
      <c r="D454" s="5"/>
      <c r="E454" s="5"/>
      <c r="F454" s="5"/>
      <c r="G454" s="22"/>
      <c r="H454" s="5"/>
      <c r="I454" s="2"/>
      <c r="J454" s="5"/>
      <c r="K454" s="5"/>
    </row>
    <row r="455" spans="3:11">
      <c r="C455" s="21"/>
      <c r="D455" s="5"/>
      <c r="E455" s="5"/>
      <c r="F455" s="5"/>
      <c r="G455" s="22"/>
      <c r="H455" s="5"/>
      <c r="I455" s="2"/>
      <c r="J455" s="5"/>
      <c r="K455" s="5"/>
    </row>
    <row r="456" spans="3:11">
      <c r="C456" s="21"/>
      <c r="D456" s="5"/>
      <c r="E456" s="5"/>
      <c r="F456" s="5"/>
      <c r="G456" s="22"/>
      <c r="H456" s="5"/>
      <c r="I456" s="2"/>
      <c r="J456" s="5"/>
      <c r="K456" s="5"/>
    </row>
    <row r="457" spans="3:11">
      <c r="C457" s="21"/>
      <c r="D457" s="5"/>
      <c r="E457" s="5"/>
      <c r="F457" s="5"/>
      <c r="G457" s="22"/>
      <c r="H457" s="5"/>
      <c r="I457" s="2"/>
      <c r="J457" s="5"/>
      <c r="K457" s="5"/>
    </row>
    <row r="458" spans="3:11">
      <c r="C458" s="21"/>
      <c r="D458" s="5"/>
      <c r="E458" s="5"/>
      <c r="F458" s="5"/>
      <c r="G458" s="22"/>
      <c r="H458" s="5"/>
      <c r="I458" s="2"/>
      <c r="J458" s="5"/>
      <c r="K458" s="5"/>
    </row>
    <row r="459" spans="3:11">
      <c r="C459" s="21"/>
      <c r="D459" s="5"/>
      <c r="E459" s="5"/>
      <c r="F459" s="5"/>
      <c r="G459" s="22"/>
      <c r="H459" s="5"/>
      <c r="I459" s="2"/>
      <c r="J459" s="5"/>
      <c r="K459" s="5"/>
    </row>
    <row r="460" spans="3:11">
      <c r="C460" s="21"/>
      <c r="D460" s="5"/>
      <c r="E460" s="5"/>
      <c r="F460" s="5"/>
      <c r="G460" s="22"/>
      <c r="H460" s="5"/>
      <c r="I460" s="2"/>
      <c r="J460" s="5"/>
      <c r="K460" s="5"/>
    </row>
    <row r="461" spans="3:11">
      <c r="C461" s="21"/>
      <c r="D461" s="5"/>
      <c r="E461" s="5"/>
      <c r="F461" s="5"/>
      <c r="G461" s="22"/>
      <c r="H461" s="5"/>
      <c r="I461" s="2"/>
      <c r="J461" s="5"/>
      <c r="K461" s="5"/>
    </row>
    <row r="462" spans="3:11">
      <c r="C462" s="21"/>
      <c r="D462" s="5"/>
      <c r="E462" s="5"/>
      <c r="F462" s="5"/>
      <c r="G462" s="22"/>
      <c r="H462" s="5"/>
      <c r="I462" s="2"/>
      <c r="J462" s="5"/>
      <c r="K462" s="5"/>
    </row>
    <row r="463" spans="3:11">
      <c r="C463" s="21"/>
      <c r="D463" s="5"/>
      <c r="E463" s="5"/>
      <c r="F463" s="5"/>
      <c r="G463" s="22"/>
      <c r="H463" s="5"/>
      <c r="I463" s="2"/>
      <c r="J463" s="5"/>
      <c r="K463" s="5"/>
    </row>
    <row r="464" spans="3:11">
      <c r="C464" s="21"/>
      <c r="D464" s="5"/>
      <c r="E464" s="5"/>
      <c r="F464" s="5"/>
      <c r="G464" s="22"/>
      <c r="H464" s="5"/>
      <c r="I464" s="2"/>
      <c r="J464" s="5"/>
      <c r="K464" s="5"/>
    </row>
    <row r="465" spans="3:11">
      <c r="C465" s="21"/>
      <c r="D465" s="5"/>
      <c r="E465" s="5"/>
      <c r="F465" s="5"/>
      <c r="G465" s="22"/>
      <c r="H465" s="5"/>
      <c r="I465" s="2"/>
      <c r="J465" s="5"/>
      <c r="K465" s="5"/>
    </row>
    <row r="466" spans="3:11">
      <c r="C466" s="21"/>
      <c r="D466" s="5"/>
      <c r="E466" s="5"/>
      <c r="F466" s="5"/>
      <c r="G466" s="22"/>
      <c r="H466" s="5"/>
      <c r="I466" s="2"/>
      <c r="J466" s="5"/>
      <c r="K466" s="5"/>
    </row>
    <row r="467" spans="3:11">
      <c r="C467" s="21"/>
      <c r="D467" s="5"/>
      <c r="E467" s="5"/>
      <c r="F467" s="5"/>
      <c r="G467" s="22"/>
      <c r="H467" s="5"/>
      <c r="I467" s="2"/>
      <c r="J467" s="5"/>
      <c r="K467" s="5"/>
    </row>
    <row r="468" spans="3:11">
      <c r="C468" s="21"/>
      <c r="D468" s="5"/>
      <c r="E468" s="5"/>
      <c r="F468" s="5"/>
      <c r="G468" s="22"/>
      <c r="H468" s="5"/>
      <c r="I468" s="2"/>
      <c r="J468" s="5"/>
      <c r="K468" s="5"/>
    </row>
    <row r="469" spans="3:11">
      <c r="C469" s="21"/>
      <c r="D469" s="5"/>
      <c r="E469" s="5"/>
      <c r="F469" s="5"/>
      <c r="G469" s="22"/>
      <c r="H469" s="5"/>
      <c r="I469" s="2"/>
      <c r="J469" s="5"/>
      <c r="K469" s="5"/>
    </row>
    <row r="470" spans="3:11">
      <c r="C470" s="21"/>
      <c r="D470" s="5"/>
      <c r="E470" s="5"/>
      <c r="F470" s="5"/>
      <c r="G470" s="22"/>
      <c r="H470" s="5"/>
      <c r="I470" s="2"/>
      <c r="J470" s="5"/>
      <c r="K470" s="5"/>
    </row>
    <row r="471" spans="3:11">
      <c r="C471" s="21"/>
      <c r="D471" s="5"/>
      <c r="E471" s="5"/>
      <c r="F471" s="5"/>
      <c r="G471" s="22"/>
      <c r="H471" s="5"/>
      <c r="I471" s="2"/>
      <c r="J471" s="5"/>
      <c r="K471" s="5"/>
    </row>
    <row r="472" spans="3:11">
      <c r="C472" s="21"/>
      <c r="D472" s="5"/>
      <c r="E472" s="5"/>
      <c r="F472" s="5"/>
      <c r="G472" s="22"/>
      <c r="H472" s="5"/>
      <c r="I472" s="2"/>
      <c r="J472" s="5"/>
      <c r="K472" s="5"/>
    </row>
    <row r="473" spans="3:11">
      <c r="C473" s="21"/>
      <c r="D473" s="5"/>
      <c r="E473" s="5"/>
      <c r="F473" s="5"/>
      <c r="G473" s="22"/>
      <c r="H473" s="5"/>
      <c r="I473" s="2"/>
      <c r="J473" s="5"/>
      <c r="K473" s="5"/>
    </row>
    <row r="474" spans="3:11">
      <c r="C474" s="21"/>
      <c r="D474" s="5"/>
      <c r="E474" s="5"/>
      <c r="F474" s="5"/>
      <c r="G474" s="22"/>
      <c r="H474" s="5"/>
      <c r="I474" s="2"/>
      <c r="J474" s="5"/>
      <c r="K474" s="5"/>
    </row>
    <row r="475" spans="3:11">
      <c r="C475" s="21"/>
      <c r="D475" s="5"/>
      <c r="E475" s="5"/>
      <c r="F475" s="5"/>
      <c r="G475" s="22"/>
      <c r="H475" s="5"/>
      <c r="I475" s="2"/>
      <c r="J475" s="5"/>
      <c r="K475" s="5"/>
    </row>
    <row r="476" spans="3:11">
      <c r="C476" s="21"/>
      <c r="D476" s="5"/>
      <c r="E476" s="5"/>
      <c r="F476" s="5"/>
      <c r="G476" s="22"/>
      <c r="H476" s="5"/>
      <c r="I476" s="2"/>
      <c r="J476" s="5"/>
      <c r="K476" s="5"/>
    </row>
    <row r="477" spans="3:11">
      <c r="C477" s="21"/>
      <c r="D477" s="5"/>
      <c r="E477" s="5"/>
      <c r="F477" s="5"/>
      <c r="G477" s="22"/>
      <c r="H477" s="5"/>
      <c r="I477" s="2"/>
      <c r="J477" s="5"/>
      <c r="K477" s="5"/>
    </row>
    <row r="478" spans="3:11">
      <c r="C478" s="21"/>
      <c r="D478" s="5"/>
      <c r="E478" s="5"/>
      <c r="F478" s="5"/>
      <c r="G478" s="22"/>
      <c r="H478" s="5"/>
      <c r="I478" s="2"/>
      <c r="J478" s="5"/>
      <c r="K478" s="5"/>
    </row>
    <row r="479" spans="3:11">
      <c r="C479" s="21"/>
      <c r="D479" s="5"/>
      <c r="E479" s="5"/>
      <c r="F479" s="5"/>
      <c r="G479" s="22"/>
      <c r="H479" s="5"/>
      <c r="I479" s="2"/>
      <c r="J479" s="5"/>
      <c r="K479" s="5"/>
    </row>
    <row r="480" spans="3:11">
      <c r="C480" s="21"/>
      <c r="D480" s="5"/>
      <c r="E480" s="5"/>
      <c r="F480" s="5"/>
      <c r="G480" s="22"/>
      <c r="H480" s="5"/>
      <c r="I480" s="2"/>
      <c r="J480" s="5"/>
      <c r="K480" s="5"/>
    </row>
    <row r="481" spans="3:11">
      <c r="C481" s="21"/>
      <c r="D481" s="5"/>
      <c r="E481" s="5"/>
      <c r="F481" s="5"/>
      <c r="G481" s="22"/>
      <c r="H481" s="5"/>
      <c r="I481" s="2"/>
      <c r="J481" s="5"/>
      <c r="K481" s="5"/>
    </row>
    <row r="482" spans="3:11">
      <c r="C482" s="21"/>
      <c r="D482" s="5"/>
      <c r="E482" s="5"/>
      <c r="F482" s="5"/>
      <c r="G482" s="22"/>
      <c r="H482" s="5"/>
      <c r="I482" s="2"/>
      <c r="J482" s="5"/>
      <c r="K482" s="5"/>
    </row>
    <row r="483" spans="3:11">
      <c r="C483" s="21"/>
      <c r="D483" s="5"/>
      <c r="E483" s="5"/>
      <c r="F483" s="5"/>
      <c r="G483" s="22"/>
      <c r="H483" s="5"/>
      <c r="I483" s="2"/>
      <c r="J483" s="5"/>
      <c r="K483" s="5"/>
    </row>
    <row r="484" spans="3:11">
      <c r="C484" s="21"/>
      <c r="D484" s="5"/>
      <c r="E484" s="5"/>
      <c r="F484" s="5"/>
      <c r="G484" s="22"/>
      <c r="H484" s="5"/>
      <c r="I484" s="2"/>
      <c r="J484" s="5"/>
      <c r="K484" s="5"/>
    </row>
    <row r="485" spans="3:11">
      <c r="C485" s="21"/>
      <c r="D485" s="5"/>
      <c r="E485" s="5"/>
      <c r="F485" s="5"/>
      <c r="G485" s="22"/>
      <c r="H485" s="5"/>
      <c r="I485" s="2"/>
      <c r="J485" s="5"/>
      <c r="K485" s="5"/>
    </row>
    <row r="486" spans="3:11">
      <c r="C486" s="21"/>
      <c r="D486" s="5"/>
      <c r="E486" s="5"/>
      <c r="F486" s="5"/>
      <c r="G486" s="22"/>
      <c r="H486" s="5"/>
      <c r="I486" s="2"/>
      <c r="J486" s="5"/>
      <c r="K486" s="5"/>
    </row>
    <row r="487" spans="3:11">
      <c r="C487" s="21"/>
      <c r="D487" s="5"/>
      <c r="E487" s="5"/>
      <c r="F487" s="5"/>
      <c r="G487" s="22"/>
      <c r="H487" s="5"/>
      <c r="I487" s="2"/>
      <c r="J487" s="5"/>
      <c r="K487" s="5"/>
    </row>
    <row r="488" spans="3:11">
      <c r="C488" s="21"/>
      <c r="D488" s="5"/>
      <c r="E488" s="5"/>
      <c r="F488" s="5"/>
      <c r="G488" s="22"/>
      <c r="H488" s="5"/>
      <c r="I488" s="2"/>
      <c r="J488" s="5"/>
      <c r="K488" s="5"/>
    </row>
    <row r="489" spans="3:11">
      <c r="C489" s="21"/>
      <c r="D489" s="5"/>
      <c r="E489" s="5"/>
      <c r="F489" s="5"/>
      <c r="G489" s="22"/>
      <c r="H489" s="5"/>
      <c r="I489" s="2"/>
      <c r="J489" s="5"/>
      <c r="K489" s="5"/>
    </row>
    <row r="490" spans="3:11">
      <c r="C490" s="21"/>
      <c r="D490" s="5"/>
      <c r="E490" s="5"/>
      <c r="F490" s="5"/>
      <c r="G490" s="22"/>
      <c r="H490" s="5"/>
      <c r="I490" s="2"/>
      <c r="J490" s="5"/>
      <c r="K490" s="5"/>
    </row>
    <row r="491" spans="3:11">
      <c r="C491" s="21"/>
      <c r="D491" s="5"/>
      <c r="E491" s="5"/>
      <c r="F491" s="5"/>
      <c r="G491" s="22"/>
      <c r="H491" s="5"/>
      <c r="I491" s="2"/>
      <c r="J491" s="5"/>
      <c r="K491" s="5"/>
    </row>
    <row r="492" spans="3:11">
      <c r="C492" s="21"/>
      <c r="D492" s="5"/>
      <c r="E492" s="5"/>
      <c r="F492" s="5"/>
      <c r="G492" s="22"/>
      <c r="H492" s="5"/>
      <c r="I492" s="2"/>
      <c r="J492" s="5"/>
      <c r="K492" s="5"/>
    </row>
    <row r="493" spans="3:11">
      <c r="C493" s="21"/>
      <c r="D493" s="5"/>
      <c r="E493" s="5"/>
      <c r="F493" s="5"/>
      <c r="G493" s="22"/>
      <c r="H493" s="5"/>
      <c r="I493" s="2"/>
      <c r="J493" s="5"/>
      <c r="K493" s="5"/>
    </row>
    <row r="494" spans="3:11">
      <c r="C494" s="21"/>
      <c r="D494" s="5"/>
      <c r="E494" s="5"/>
      <c r="F494" s="5"/>
      <c r="G494" s="22"/>
      <c r="H494" s="5"/>
      <c r="I494" s="2"/>
      <c r="J494" s="5"/>
      <c r="K494" s="5"/>
    </row>
    <row r="495" spans="3:11">
      <c r="C495" s="21"/>
      <c r="D495" s="5"/>
      <c r="E495" s="5"/>
      <c r="F495" s="5"/>
      <c r="G495" s="22"/>
      <c r="H495" s="5"/>
      <c r="I495" s="2"/>
      <c r="J495" s="5"/>
      <c r="K495" s="5"/>
    </row>
    <row r="496" spans="3:11">
      <c r="C496" s="21"/>
      <c r="D496" s="5"/>
      <c r="E496" s="5"/>
      <c r="F496" s="5"/>
      <c r="G496" s="22"/>
      <c r="H496" s="5"/>
      <c r="I496" s="2"/>
      <c r="J496" s="5"/>
      <c r="K496" s="5"/>
    </row>
    <row r="497" spans="3:11">
      <c r="C497" s="21"/>
      <c r="D497" s="5"/>
      <c r="E497" s="5"/>
      <c r="F497" s="5"/>
      <c r="G497" s="22"/>
      <c r="H497" s="5"/>
      <c r="I497" s="2"/>
      <c r="J497" s="5"/>
      <c r="K497" s="5"/>
    </row>
    <row r="498" spans="3:11">
      <c r="C498" s="21"/>
      <c r="D498" s="5"/>
      <c r="E498" s="5"/>
      <c r="F498" s="5"/>
      <c r="G498" s="22"/>
      <c r="H498" s="5"/>
      <c r="I498" s="2"/>
      <c r="J498" s="5"/>
      <c r="K498" s="5"/>
    </row>
    <row r="499" spans="3:11">
      <c r="C499" s="21"/>
      <c r="D499" s="5"/>
      <c r="E499" s="5"/>
      <c r="F499" s="5"/>
      <c r="G499" s="22"/>
      <c r="H499" s="5"/>
      <c r="I499" s="2"/>
      <c r="J499" s="5"/>
      <c r="K499" s="5"/>
    </row>
    <row r="500" spans="3:11">
      <c r="C500" s="21"/>
      <c r="D500" s="5"/>
      <c r="E500" s="5"/>
      <c r="F500" s="5"/>
      <c r="G500" s="22"/>
      <c r="H500" s="5"/>
      <c r="I500" s="2"/>
      <c r="J500" s="5"/>
      <c r="K500" s="5"/>
    </row>
    <row r="501" spans="3:11">
      <c r="C501" s="21"/>
      <c r="D501" s="5"/>
      <c r="E501" s="5"/>
      <c r="F501" s="5"/>
      <c r="G501" s="22"/>
      <c r="H501" s="5"/>
      <c r="I501" s="2"/>
      <c r="J501" s="5"/>
      <c r="K501" s="5"/>
    </row>
    <row r="502" spans="3:11">
      <c r="C502" s="21"/>
      <c r="D502" s="5"/>
      <c r="E502" s="5"/>
      <c r="F502" s="5"/>
      <c r="G502" s="22"/>
      <c r="H502" s="5"/>
      <c r="I502" s="2"/>
      <c r="J502" s="5"/>
      <c r="K502" s="5"/>
    </row>
    <row r="503" spans="3:11">
      <c r="C503" s="21"/>
      <c r="D503" s="5"/>
      <c r="E503" s="5"/>
      <c r="F503" s="5"/>
      <c r="G503" s="22"/>
      <c r="H503" s="5"/>
      <c r="I503" s="2"/>
      <c r="J503" s="5"/>
      <c r="K503" s="5"/>
    </row>
    <row r="504" spans="3:11">
      <c r="C504" s="21"/>
      <c r="D504" s="5"/>
      <c r="E504" s="5"/>
      <c r="F504" s="5"/>
      <c r="G504" s="22"/>
      <c r="H504" s="5"/>
      <c r="I504" s="2"/>
      <c r="J504" s="5"/>
      <c r="K504" s="5"/>
    </row>
    <row r="505" spans="3:11">
      <c r="C505" s="21"/>
      <c r="D505" s="5"/>
      <c r="E505" s="5"/>
      <c r="F505" s="5"/>
      <c r="G505" s="22"/>
      <c r="H505" s="5"/>
      <c r="I505" s="2"/>
      <c r="J505" s="5"/>
      <c r="K505" s="5"/>
    </row>
    <row r="506" spans="3:11">
      <c r="C506" s="21"/>
      <c r="D506" s="5"/>
      <c r="E506" s="5"/>
      <c r="F506" s="5"/>
      <c r="G506" s="22"/>
      <c r="H506" s="5"/>
      <c r="I506" s="2"/>
      <c r="J506" s="5"/>
      <c r="K506" s="5"/>
    </row>
    <row r="507" spans="3:11">
      <c r="C507" s="21"/>
      <c r="D507" s="5"/>
      <c r="E507" s="5"/>
      <c r="F507" s="5"/>
      <c r="G507" s="22"/>
      <c r="H507" s="5"/>
      <c r="I507" s="2"/>
      <c r="J507" s="5"/>
      <c r="K507" s="5"/>
    </row>
    <row r="508" spans="3:11">
      <c r="C508" s="21"/>
      <c r="D508" s="5"/>
      <c r="E508" s="5"/>
      <c r="F508" s="5"/>
      <c r="G508" s="22"/>
      <c r="H508" s="5"/>
      <c r="I508" s="2"/>
      <c r="J508" s="5"/>
      <c r="K508" s="5"/>
    </row>
    <row r="509" spans="3:11">
      <c r="C509" s="21"/>
      <c r="D509" s="5"/>
      <c r="E509" s="5"/>
      <c r="F509" s="5"/>
      <c r="G509" s="22"/>
      <c r="H509" s="5"/>
      <c r="I509" s="2"/>
      <c r="J509" s="5"/>
      <c r="K509" s="5"/>
    </row>
    <row r="510" spans="3:11">
      <c r="C510" s="21"/>
      <c r="D510" s="5"/>
      <c r="E510" s="5"/>
      <c r="F510" s="5"/>
      <c r="G510" s="22"/>
      <c r="H510" s="5"/>
      <c r="I510" s="2"/>
      <c r="J510" s="5"/>
      <c r="K510" s="5"/>
    </row>
    <row r="511" spans="3:11">
      <c r="C511" s="21"/>
      <c r="D511" s="5"/>
      <c r="E511" s="5"/>
      <c r="F511" s="5"/>
      <c r="G511" s="22"/>
      <c r="H511" s="5"/>
      <c r="I511" s="2"/>
      <c r="J511" s="5"/>
      <c r="K511" s="5"/>
    </row>
    <row r="512" spans="3:11">
      <c r="C512" s="21"/>
      <c r="D512" s="5"/>
      <c r="E512" s="5"/>
      <c r="F512" s="5"/>
      <c r="G512" s="22"/>
      <c r="H512" s="5"/>
      <c r="I512" s="2"/>
      <c r="J512" s="5"/>
      <c r="K512" s="5"/>
    </row>
    <row r="513" spans="3:11">
      <c r="C513" s="21"/>
      <c r="D513" s="5"/>
      <c r="E513" s="5"/>
      <c r="F513" s="5"/>
      <c r="G513" s="22"/>
      <c r="H513" s="5"/>
      <c r="I513" s="2"/>
      <c r="J513" s="5"/>
      <c r="K513" s="5"/>
    </row>
    <row r="514" spans="3:11">
      <c r="C514" s="21"/>
      <c r="D514" s="5"/>
      <c r="E514" s="5"/>
      <c r="F514" s="5"/>
      <c r="G514" s="22"/>
      <c r="H514" s="5"/>
      <c r="I514" s="2"/>
      <c r="J514" s="5"/>
      <c r="K514" s="5"/>
    </row>
    <row r="515" spans="3:11">
      <c r="C515" s="21"/>
      <c r="D515" s="5"/>
      <c r="E515" s="5"/>
      <c r="F515" s="5"/>
      <c r="G515" s="22"/>
      <c r="H515" s="5"/>
      <c r="I515" s="2"/>
      <c r="J515" s="5"/>
      <c r="K515" s="5"/>
    </row>
    <row r="516" spans="3:11">
      <c r="C516" s="21"/>
      <c r="D516" s="5"/>
      <c r="E516" s="5"/>
      <c r="F516" s="5"/>
      <c r="G516" s="22"/>
      <c r="H516" s="5"/>
      <c r="I516" s="2"/>
      <c r="J516" s="5"/>
      <c r="K516" s="5"/>
    </row>
    <row r="517" spans="3:11">
      <c r="C517" s="21"/>
      <c r="D517" s="5"/>
      <c r="E517" s="5"/>
      <c r="F517" s="5"/>
      <c r="G517" s="22"/>
      <c r="H517" s="5"/>
      <c r="I517" s="2"/>
      <c r="J517" s="5"/>
      <c r="K517" s="5"/>
    </row>
    <row r="518" spans="3:11">
      <c r="C518" s="21"/>
      <c r="D518" s="5"/>
      <c r="E518" s="5"/>
      <c r="F518" s="5"/>
      <c r="G518" s="22"/>
      <c r="H518" s="5"/>
      <c r="I518" s="2"/>
      <c r="J518" s="5"/>
      <c r="K518" s="5"/>
    </row>
    <row r="519" spans="3:11">
      <c r="C519" s="21"/>
      <c r="D519" s="5"/>
      <c r="E519" s="5"/>
      <c r="F519" s="5"/>
      <c r="G519" s="22"/>
      <c r="H519" s="5"/>
      <c r="I519" s="2"/>
      <c r="J519" s="5"/>
      <c r="K519" s="5"/>
    </row>
    <row r="520" spans="3:11">
      <c r="C520" s="21"/>
      <c r="D520" s="5"/>
      <c r="E520" s="5"/>
      <c r="F520" s="5"/>
      <c r="G520" s="22"/>
      <c r="H520" s="5"/>
      <c r="I520" s="2"/>
      <c r="J520" s="5"/>
      <c r="K520" s="5"/>
    </row>
    <row r="521" spans="3:11">
      <c r="C521" s="21"/>
      <c r="D521" s="5"/>
      <c r="E521" s="5"/>
      <c r="F521" s="5"/>
      <c r="G521" s="22"/>
      <c r="H521" s="5"/>
      <c r="I521" s="2"/>
      <c r="J521" s="5"/>
      <c r="K521" s="5"/>
    </row>
    <row r="522" spans="3:11">
      <c r="C522" s="21"/>
      <c r="D522" s="5"/>
      <c r="E522" s="5"/>
      <c r="F522" s="5"/>
      <c r="G522" s="22"/>
      <c r="H522" s="5"/>
      <c r="I522" s="2"/>
      <c r="J522" s="5"/>
      <c r="K522" s="5"/>
    </row>
    <row r="523" spans="3:11">
      <c r="C523" s="21"/>
      <c r="D523" s="5"/>
      <c r="E523" s="5"/>
      <c r="F523" s="5"/>
      <c r="G523" s="22"/>
      <c r="H523" s="5"/>
      <c r="I523" s="2"/>
      <c r="J523" s="5"/>
      <c r="K523" s="5"/>
    </row>
    <row r="524" spans="3:11">
      <c r="C524" s="21"/>
      <c r="D524" s="5"/>
      <c r="E524" s="5"/>
      <c r="F524" s="5"/>
      <c r="G524" s="22"/>
      <c r="H524" s="5"/>
      <c r="I524" s="2"/>
      <c r="J524" s="5"/>
      <c r="K524" s="5"/>
    </row>
    <row r="525" spans="3:11">
      <c r="C525" s="21"/>
      <c r="D525" s="5"/>
      <c r="E525" s="5"/>
      <c r="F525" s="5"/>
      <c r="G525" s="22"/>
      <c r="H525" s="5"/>
      <c r="I525" s="2"/>
      <c r="J525" s="5"/>
      <c r="K525" s="5"/>
    </row>
    <row r="526" spans="3:11">
      <c r="C526" s="21"/>
      <c r="D526" s="5"/>
      <c r="E526" s="5"/>
      <c r="F526" s="5"/>
      <c r="G526" s="22"/>
      <c r="H526" s="5"/>
      <c r="I526" s="2"/>
      <c r="J526" s="5"/>
      <c r="K526" s="5"/>
    </row>
    <row r="527" spans="3:11">
      <c r="C527" s="21"/>
      <c r="D527" s="5"/>
      <c r="E527" s="5"/>
      <c r="F527" s="5"/>
      <c r="G527" s="22"/>
      <c r="H527" s="5"/>
      <c r="I527" s="2"/>
      <c r="J527" s="5"/>
      <c r="K527" s="5"/>
    </row>
    <row r="528" spans="3:11">
      <c r="C528" s="21"/>
      <c r="D528" s="5"/>
      <c r="E528" s="5"/>
      <c r="F528" s="5"/>
      <c r="G528" s="22"/>
      <c r="H528" s="5"/>
      <c r="I528" s="2"/>
      <c r="J528" s="5"/>
      <c r="K528" s="5"/>
    </row>
    <row r="529" spans="3:11">
      <c r="C529" s="21"/>
      <c r="D529" s="5"/>
      <c r="E529" s="5"/>
      <c r="F529" s="5"/>
      <c r="G529" s="22"/>
      <c r="H529" s="5"/>
      <c r="I529" s="2"/>
      <c r="J529" s="5"/>
      <c r="K529" s="5"/>
    </row>
    <row r="530" spans="3:11">
      <c r="C530" s="21"/>
      <c r="D530" s="5"/>
      <c r="E530" s="5"/>
      <c r="F530" s="5"/>
      <c r="G530" s="22"/>
      <c r="H530" s="5"/>
      <c r="I530" s="2"/>
      <c r="J530" s="5"/>
      <c r="K530" s="5"/>
    </row>
    <row r="531" spans="3:11">
      <c r="C531" s="21"/>
      <c r="D531" s="5"/>
      <c r="E531" s="5"/>
      <c r="F531" s="5"/>
      <c r="G531" s="22"/>
      <c r="H531" s="5"/>
      <c r="I531" s="2"/>
      <c r="J531" s="5"/>
      <c r="K531" s="5"/>
    </row>
    <row r="532" spans="3:11">
      <c r="C532" s="21"/>
      <c r="D532" s="5"/>
      <c r="E532" s="5"/>
      <c r="F532" s="5"/>
      <c r="G532" s="22"/>
      <c r="H532" s="5"/>
      <c r="I532" s="2"/>
      <c r="J532" s="5"/>
      <c r="K532" s="5"/>
    </row>
    <row r="533" spans="3:11">
      <c r="C533" s="21"/>
      <c r="D533" s="5"/>
      <c r="E533" s="5"/>
      <c r="F533" s="5"/>
      <c r="G533" s="22"/>
      <c r="H533" s="5"/>
      <c r="I533" s="2"/>
      <c r="J533" s="5"/>
      <c r="K533" s="5"/>
    </row>
    <row r="534" spans="3:11">
      <c r="C534" s="21"/>
      <c r="D534" s="5"/>
      <c r="E534" s="5"/>
      <c r="F534" s="5"/>
      <c r="G534" s="22"/>
      <c r="H534" s="5"/>
      <c r="I534" s="2"/>
      <c r="J534" s="5"/>
      <c r="K534" s="5"/>
    </row>
    <row r="535" spans="3:11">
      <c r="C535" s="21"/>
      <c r="D535" s="5"/>
      <c r="E535" s="5"/>
      <c r="F535" s="5"/>
      <c r="G535" s="22"/>
      <c r="H535" s="5"/>
      <c r="I535" s="2"/>
      <c r="J535" s="5"/>
      <c r="K535" s="5"/>
    </row>
    <row r="536" spans="3:11">
      <c r="C536" s="21"/>
      <c r="D536" s="5"/>
      <c r="E536" s="5"/>
      <c r="F536" s="5"/>
      <c r="G536" s="22"/>
      <c r="H536" s="5"/>
      <c r="I536" s="2"/>
      <c r="J536" s="5"/>
      <c r="K536" s="5"/>
    </row>
    <row r="537" spans="3:11">
      <c r="C537" s="21"/>
      <c r="D537" s="5"/>
      <c r="E537" s="5"/>
      <c r="F537" s="5"/>
      <c r="G537" s="22"/>
      <c r="H537" s="5"/>
      <c r="I537" s="2"/>
      <c r="J537" s="5"/>
      <c r="K537" s="5"/>
    </row>
    <row r="538" spans="3:11">
      <c r="C538" s="21"/>
      <c r="D538" s="5"/>
      <c r="E538" s="5"/>
      <c r="F538" s="5"/>
      <c r="G538" s="22"/>
      <c r="H538" s="5"/>
      <c r="I538" s="2"/>
      <c r="J538" s="5"/>
      <c r="K538" s="5"/>
    </row>
    <row r="539" spans="3:11">
      <c r="C539" s="21"/>
      <c r="D539" s="5"/>
      <c r="E539" s="5"/>
      <c r="F539" s="5"/>
      <c r="G539" s="22"/>
      <c r="H539" s="5"/>
      <c r="I539" s="2"/>
      <c r="J539" s="5"/>
      <c r="K539" s="5"/>
    </row>
    <row r="540" spans="3:11">
      <c r="C540" s="21"/>
      <c r="D540" s="5"/>
      <c r="E540" s="5"/>
      <c r="F540" s="5"/>
      <c r="G540" s="22"/>
      <c r="H540" s="5"/>
      <c r="I540" s="2"/>
      <c r="J540" s="5"/>
      <c r="K540" s="5"/>
    </row>
    <row r="541" spans="3:11">
      <c r="C541" s="21"/>
      <c r="D541" s="5"/>
      <c r="E541" s="5"/>
      <c r="F541" s="5"/>
      <c r="G541" s="22"/>
      <c r="H541" s="5"/>
      <c r="I541" s="2"/>
      <c r="J541" s="5"/>
      <c r="K541" s="5"/>
    </row>
    <row r="542" spans="3:11">
      <c r="C542" s="21"/>
      <c r="D542" s="5"/>
      <c r="E542" s="5"/>
      <c r="F542" s="5"/>
      <c r="G542" s="22"/>
      <c r="H542" s="5"/>
      <c r="I542" s="2"/>
      <c r="J542" s="5"/>
      <c r="K542" s="5"/>
    </row>
    <row r="543" spans="3:11">
      <c r="C543" s="21"/>
      <c r="D543" s="5"/>
      <c r="E543" s="5"/>
      <c r="F543" s="5"/>
      <c r="G543" s="22"/>
      <c r="H543" s="5"/>
      <c r="I543" s="2"/>
      <c r="J543" s="5"/>
      <c r="K543" s="5"/>
    </row>
    <row r="544" spans="3:11">
      <c r="C544" s="21"/>
      <c r="D544" s="5"/>
      <c r="E544" s="5"/>
      <c r="F544" s="5"/>
      <c r="G544" s="22"/>
      <c r="H544" s="5"/>
      <c r="I544" s="2"/>
      <c r="J544" s="5"/>
      <c r="K544" s="5"/>
    </row>
    <row r="545" spans="3:11">
      <c r="C545" s="21"/>
      <c r="D545" s="5"/>
      <c r="E545" s="5"/>
      <c r="F545" s="5"/>
      <c r="G545" s="22"/>
      <c r="H545" s="5"/>
      <c r="I545" s="2"/>
      <c r="J545" s="5"/>
      <c r="K545" s="5"/>
    </row>
    <row r="546" spans="3:11">
      <c r="C546" s="21"/>
      <c r="D546" s="5"/>
      <c r="E546" s="5"/>
      <c r="F546" s="5"/>
      <c r="G546" s="22"/>
      <c r="H546" s="5"/>
      <c r="I546" s="2"/>
      <c r="J546" s="5"/>
      <c r="K546" s="5"/>
    </row>
    <row r="547" spans="3:11">
      <c r="C547" s="21"/>
      <c r="D547" s="5"/>
      <c r="E547" s="5"/>
      <c r="F547" s="5"/>
      <c r="G547" s="22"/>
      <c r="H547" s="5"/>
      <c r="I547" s="2"/>
      <c r="J547" s="5"/>
      <c r="K547" s="5"/>
    </row>
    <row r="548" spans="3:11">
      <c r="C548" s="21"/>
      <c r="D548" s="5"/>
      <c r="E548" s="5"/>
      <c r="F548" s="5"/>
      <c r="G548" s="22"/>
      <c r="H548" s="5"/>
      <c r="I548" s="2"/>
      <c r="J548" s="5"/>
      <c r="K548" s="5"/>
    </row>
    <row r="549" spans="3:11">
      <c r="C549" s="21"/>
      <c r="D549" s="5"/>
      <c r="E549" s="5"/>
      <c r="F549" s="5"/>
      <c r="G549" s="22"/>
      <c r="H549" s="5"/>
      <c r="I549" s="2"/>
      <c r="J549" s="5"/>
      <c r="K549" s="5"/>
    </row>
    <row r="550" spans="3:11">
      <c r="C550" s="21"/>
      <c r="D550" s="5"/>
      <c r="E550" s="5"/>
      <c r="F550" s="5"/>
      <c r="G550" s="22"/>
      <c r="H550" s="5"/>
      <c r="I550" s="2"/>
      <c r="J550" s="5"/>
      <c r="K550" s="5"/>
    </row>
    <row r="551" spans="3:11">
      <c r="C551" s="21"/>
      <c r="D551" s="5"/>
      <c r="E551" s="5"/>
      <c r="F551" s="5"/>
      <c r="G551" s="22"/>
      <c r="H551" s="5"/>
      <c r="I551" s="2"/>
      <c r="J551" s="5"/>
      <c r="K551" s="5"/>
    </row>
    <row r="552" spans="3:11">
      <c r="C552" s="21"/>
      <c r="D552" s="5"/>
      <c r="E552" s="5"/>
      <c r="F552" s="5"/>
      <c r="G552" s="22"/>
      <c r="H552" s="5"/>
      <c r="I552" s="2"/>
      <c r="J552" s="5"/>
      <c r="K552" s="5"/>
    </row>
    <row r="553" spans="3:11">
      <c r="C553" s="21"/>
      <c r="D553" s="5"/>
      <c r="E553" s="5"/>
      <c r="F553" s="5"/>
      <c r="G553" s="22"/>
      <c r="H553" s="5"/>
      <c r="I553" s="2"/>
      <c r="J553" s="5"/>
      <c r="K553" s="5"/>
    </row>
    <row r="554" spans="3:11">
      <c r="C554" s="21"/>
      <c r="D554" s="5"/>
      <c r="E554" s="5"/>
      <c r="F554" s="5"/>
      <c r="G554" s="22"/>
      <c r="H554" s="5"/>
      <c r="I554" s="2"/>
      <c r="J554" s="5"/>
      <c r="K554" s="5"/>
    </row>
    <row r="555" spans="3:11">
      <c r="C555" s="21"/>
      <c r="D555" s="5"/>
      <c r="E555" s="5"/>
      <c r="F555" s="5"/>
      <c r="G555" s="22"/>
      <c r="H555" s="5"/>
      <c r="I555" s="2"/>
      <c r="J555" s="5"/>
      <c r="K555" s="5"/>
    </row>
    <row r="556" spans="3:11">
      <c r="C556" s="21"/>
      <c r="D556" s="5"/>
      <c r="E556" s="5"/>
      <c r="F556" s="5"/>
      <c r="G556" s="22"/>
      <c r="H556" s="5"/>
      <c r="I556" s="2"/>
      <c r="J556" s="5"/>
      <c r="K556" s="5"/>
    </row>
    <row r="557" spans="3:11">
      <c r="C557" s="21"/>
      <c r="D557" s="5"/>
      <c r="E557" s="5"/>
      <c r="F557" s="5"/>
      <c r="G557" s="22"/>
      <c r="H557" s="5"/>
      <c r="I557" s="2"/>
      <c r="J557" s="5"/>
      <c r="K557" s="5"/>
    </row>
    <row r="558" spans="3:11">
      <c r="C558" s="21"/>
      <c r="D558" s="5"/>
      <c r="E558" s="5"/>
      <c r="F558" s="5"/>
      <c r="G558" s="22"/>
      <c r="H558" s="5"/>
      <c r="I558" s="2"/>
      <c r="J558" s="5"/>
      <c r="K558" s="5"/>
    </row>
    <row r="559" spans="3:11">
      <c r="C559" s="21"/>
      <c r="D559" s="5"/>
      <c r="E559" s="5"/>
      <c r="F559" s="5"/>
      <c r="G559" s="22"/>
      <c r="H559" s="5"/>
      <c r="I559" s="2"/>
      <c r="J559" s="5"/>
      <c r="K559" s="5"/>
    </row>
    <row r="560" spans="3:11">
      <c r="C560" s="21"/>
      <c r="D560" s="5"/>
      <c r="E560" s="5"/>
      <c r="F560" s="5"/>
      <c r="G560" s="22"/>
      <c r="H560" s="5"/>
      <c r="I560" s="2"/>
      <c r="J560" s="5"/>
      <c r="K560" s="5"/>
    </row>
    <row r="561" spans="2:11">
      <c r="C561" s="21"/>
      <c r="D561" s="5"/>
      <c r="E561" s="5"/>
      <c r="F561" s="5"/>
      <c r="G561" s="22"/>
      <c r="H561" s="5"/>
      <c r="I561" s="2"/>
      <c r="J561" s="5"/>
      <c r="K561" s="5"/>
    </row>
    <row r="562" spans="2:11">
      <c r="C562" s="21"/>
      <c r="D562" s="5"/>
      <c r="E562" s="5"/>
      <c r="F562" s="5"/>
      <c r="G562" s="22"/>
      <c r="H562" s="5"/>
      <c r="I562" s="2"/>
      <c r="J562" s="5"/>
      <c r="K562" s="5"/>
    </row>
    <row r="563" spans="2:11">
      <c r="C563" s="21"/>
      <c r="D563" s="5"/>
      <c r="E563" s="5"/>
      <c r="F563" s="5"/>
      <c r="G563" s="22"/>
      <c r="H563" s="5"/>
      <c r="I563" s="2"/>
      <c r="J563" s="5"/>
      <c r="K563" s="5"/>
    </row>
    <row r="564" spans="2:11">
      <c r="C564" s="21"/>
      <c r="D564" s="5"/>
      <c r="E564" s="5"/>
      <c r="F564" s="5"/>
      <c r="G564" s="22"/>
      <c r="H564" s="5"/>
      <c r="I564" s="2"/>
      <c r="J564" s="5"/>
      <c r="K564" s="5"/>
    </row>
    <row r="565" spans="2:11">
      <c r="C565" s="21"/>
      <c r="D565" s="5"/>
      <c r="E565" s="5"/>
      <c r="F565" s="5"/>
      <c r="G565" s="22"/>
      <c r="H565" s="5"/>
      <c r="I565" s="2"/>
      <c r="J565" s="5"/>
      <c r="K565" s="5"/>
    </row>
    <row r="566" spans="2:11">
      <c r="C566" s="21"/>
      <c r="D566" s="5"/>
      <c r="E566" s="5"/>
      <c r="F566" s="5"/>
      <c r="G566" s="22"/>
      <c r="H566" s="5"/>
      <c r="I566" s="2"/>
      <c r="J566" s="5"/>
      <c r="K566" s="5"/>
    </row>
    <row r="567" spans="2:11">
      <c r="C567" s="21"/>
      <c r="D567" s="5"/>
      <c r="E567" s="5"/>
      <c r="F567" s="5"/>
      <c r="G567" s="22"/>
      <c r="H567" s="5"/>
      <c r="I567" s="2"/>
      <c r="J567" s="5"/>
      <c r="K567" s="5"/>
    </row>
    <row r="568" spans="2:11">
      <c r="C568" s="21"/>
      <c r="D568" s="5"/>
      <c r="E568" s="5"/>
      <c r="F568" s="5"/>
      <c r="G568" s="22"/>
      <c r="H568" s="5"/>
      <c r="I568" s="2"/>
      <c r="J568" s="5"/>
      <c r="K568" s="5"/>
    </row>
    <row r="569" spans="2:11">
      <c r="C569" s="21"/>
      <c r="D569" s="5"/>
      <c r="E569" s="5"/>
      <c r="F569" s="5"/>
      <c r="G569" s="22"/>
      <c r="H569" s="5"/>
      <c r="I569" s="2"/>
      <c r="J569" s="5"/>
      <c r="K569" s="5"/>
    </row>
    <row r="570" spans="2:11">
      <c r="C570" s="21"/>
      <c r="D570" s="5"/>
      <c r="E570" s="5"/>
      <c r="F570" s="5"/>
      <c r="G570" s="22"/>
      <c r="H570" s="5"/>
      <c r="I570" s="2"/>
      <c r="J570" s="5"/>
      <c r="K570" s="5"/>
    </row>
    <row r="571" spans="2:11">
      <c r="C571" s="21"/>
      <c r="D571" s="5"/>
      <c r="E571" s="5"/>
      <c r="F571" s="5"/>
      <c r="G571" s="22"/>
      <c r="H571" s="5"/>
      <c r="I571" s="2"/>
      <c r="J571" s="5"/>
      <c r="K571" s="5"/>
    </row>
    <row r="572" spans="2:11">
      <c r="C572" s="21"/>
      <c r="D572" s="5"/>
      <c r="E572" s="5"/>
      <c r="F572" s="5"/>
      <c r="G572" s="22"/>
      <c r="H572" s="5"/>
      <c r="I572" s="2"/>
      <c r="J572" s="5"/>
      <c r="K572" s="5"/>
    </row>
    <row r="573" spans="2:11">
      <c r="C573" s="21"/>
      <c r="D573" s="5"/>
      <c r="E573" s="5"/>
      <c r="F573" s="5"/>
      <c r="G573" s="22"/>
      <c r="H573" s="5"/>
      <c r="I573" s="2"/>
      <c r="J573" s="5"/>
      <c r="K573" s="5"/>
    </row>
    <row r="574" spans="2:11">
      <c r="B574" s="5"/>
      <c r="G574" s="9"/>
      <c r="H574" s="3"/>
      <c r="I574" s="2"/>
      <c r="J574" s="4"/>
      <c r="K574" s="5"/>
    </row>
    <row r="575" spans="2:11">
      <c r="J575" s="4"/>
    </row>
    <row r="576" spans="2:11">
      <c r="J576" s="4"/>
    </row>
    <row r="577" spans="10:10">
      <c r="J577" s="4"/>
    </row>
    <row r="1048452" spans="3:3">
      <c r="C1048452" s="5"/>
    </row>
    <row r="1048574" spans="9:12">
      <c r="I1048574" s="2"/>
      <c r="K1048574" s="2"/>
      <c r="L1048574" s="2"/>
    </row>
    <row r="1048575" spans="9:12">
      <c r="I1048575" s="2"/>
      <c r="K1048575" s="2"/>
      <c r="L1048575" s="2"/>
    </row>
    <row r="1048576" spans="9:12">
      <c r="I1048576" s="2"/>
      <c r="K1048576" s="2"/>
      <c r="L1048576" s="2"/>
    </row>
  </sheetData>
  <sheetProtection formatCells="0" formatColumns="0" formatRows="0" sort="0" autoFilter="0"/>
  <autoFilter ref="B79:I229" xr:uid="{6A8B7A13-A313-4C4F-B0D8-B9102B46BC12}">
    <sortState xmlns:xlrd2="http://schemas.microsoft.com/office/spreadsheetml/2017/richdata2" ref="B80:I229">
      <sortCondition descending="1" ref="G79:G229"/>
    </sortState>
  </autoFilter>
  <mergeCells count="42">
    <mergeCell ref="E66:J66"/>
    <mergeCell ref="E67:J67"/>
    <mergeCell ref="B52:J52"/>
    <mergeCell ref="B58:J58"/>
    <mergeCell ref="E59:F59"/>
    <mergeCell ref="B45:C45"/>
    <mergeCell ref="B63:D63"/>
    <mergeCell ref="B8:M8"/>
    <mergeCell ref="B9:M9"/>
    <mergeCell ref="E65:J65"/>
    <mergeCell ref="B75:J75"/>
    <mergeCell ref="B76:J76"/>
    <mergeCell ref="B5:N5"/>
    <mergeCell ref="C39:D39"/>
    <mergeCell ref="C40:D40"/>
    <mergeCell ref="C41:D41"/>
    <mergeCell ref="B68:D68"/>
    <mergeCell ref="B65:D65"/>
    <mergeCell ref="B66:D66"/>
    <mergeCell ref="B67:D67"/>
    <mergeCell ref="B60:D60"/>
    <mergeCell ref="C42:D42"/>
    <mergeCell ref="D53:J53"/>
    <mergeCell ref="D54:J54"/>
    <mergeCell ref="D55:J55"/>
    <mergeCell ref="D46:E46"/>
    <mergeCell ref="B3:L3"/>
    <mergeCell ref="B35:M35"/>
    <mergeCell ref="B73:L73"/>
    <mergeCell ref="F42:M42"/>
    <mergeCell ref="H11:I11"/>
    <mergeCell ref="J11:M11"/>
    <mergeCell ref="C11:G11"/>
    <mergeCell ref="E60:F60"/>
    <mergeCell ref="E61:F61"/>
    <mergeCell ref="E62:F62"/>
    <mergeCell ref="E63:F63"/>
    <mergeCell ref="E68:F68"/>
    <mergeCell ref="D47:E47"/>
    <mergeCell ref="D48:E48"/>
    <mergeCell ref="D49:E49"/>
    <mergeCell ref="D45:G45"/>
  </mergeCells>
  <conditionalFormatting sqref="J22:J27">
    <cfRule type="cellIs" dxfId="9" priority="22" operator="lessThan">
      <formula>0</formula>
    </cfRule>
  </conditionalFormatting>
  <conditionalFormatting sqref="D56">
    <cfRule type="cellIs" dxfId="8" priority="14" operator="equal">
      <formula>"eliminate"</formula>
    </cfRule>
    <cfRule type="cellIs" dxfId="7" priority="15" operator="equal">
      <formula>"reduce"</formula>
    </cfRule>
    <cfRule type="cellIs" dxfId="6" priority="16" operator="equal">
      <formula>"maintain"</formula>
    </cfRule>
  </conditionalFormatting>
  <conditionalFormatting sqref="F46">
    <cfRule type="iconSet" priority="6">
      <iconSet showValue="0">
        <cfvo type="percent" val="0"/>
        <cfvo type="num" val="2"/>
        <cfvo type="num" val="3"/>
      </iconSet>
    </cfRule>
  </conditionalFormatting>
  <conditionalFormatting sqref="F47:F49">
    <cfRule type="iconSet" priority="5">
      <iconSet showValue="0">
        <cfvo type="percent" val="0"/>
        <cfvo type="num" val="2"/>
        <cfvo type="num" val="3"/>
      </iconSet>
    </cfRule>
  </conditionalFormatting>
  <conditionalFormatting sqref="D46">
    <cfRule type="iconSet" priority="67">
      <iconSet>
        <cfvo type="percent" val="0"/>
        <cfvo type="percent" val="33"/>
        <cfvo type="formula" val="#REF!"/>
      </iconSet>
    </cfRule>
    <cfRule type="cellIs" dxfId="5" priority="68" operator="equal">
      <formula>"eliminate"</formula>
    </cfRule>
    <cfRule type="cellIs" dxfId="4" priority="69" operator="equal">
      <formula>"reduce"</formula>
    </cfRule>
    <cfRule type="cellIs" dxfId="3" priority="70" operator="equal">
      <formula>"maintain"</formula>
    </cfRule>
  </conditionalFormatting>
  <conditionalFormatting sqref="D47:D49">
    <cfRule type="iconSet" priority="71">
      <iconSet>
        <cfvo type="percent" val="0"/>
        <cfvo type="percent" val="33"/>
        <cfvo type="formula" val="#REF!"/>
      </iconSet>
    </cfRule>
    <cfRule type="cellIs" dxfId="2" priority="72" operator="equal">
      <formula>"eliminate"</formula>
    </cfRule>
    <cfRule type="cellIs" dxfId="1" priority="73" operator="equal">
      <formula>"reduce"</formula>
    </cfRule>
    <cfRule type="cellIs" dxfId="0" priority="74" operator="equal">
      <formula>"maintain"</formula>
    </cfRule>
  </conditionalFormatting>
  <conditionalFormatting sqref="B53:B55">
    <cfRule type="iconSet" priority="4">
      <iconSet showValue="0">
        <cfvo type="percent" val="0"/>
        <cfvo type="num" val="2"/>
        <cfvo type="num" val="3"/>
      </iconSet>
    </cfRule>
  </conditionalFormatting>
  <conditionalFormatting sqref="F80:F229">
    <cfRule type="iconSet" priority="3">
      <iconSet showValue="0">
        <cfvo type="percent" val="0"/>
        <cfvo type="num" val="2"/>
        <cfvo type="num" val="3"/>
      </iconSet>
    </cfRule>
  </conditionalFormatting>
  <conditionalFormatting sqref="G46">
    <cfRule type="iconSet" priority="2">
      <iconSet showValue="0">
        <cfvo type="percent" val="0"/>
        <cfvo type="num" val="2"/>
        <cfvo type="num" val="3"/>
      </iconSet>
    </cfRule>
  </conditionalFormatting>
  <conditionalFormatting sqref="G47:G49">
    <cfRule type="iconSet" priority="1">
      <iconSet showValue="0">
        <cfvo type="percent" val="0"/>
        <cfvo type="num" val="2"/>
        <cfvo type="num" val="3"/>
      </iconSet>
    </cfRule>
  </conditionalFormatting>
  <hyperlinks>
    <hyperlink ref="B75" location="'P&amp;L Analysis Modeling'!H77" display="Click here to make revisions to your projected expenes for the year." xr:uid="{83BF8718-FEF8-3244-AA4E-83DDE5AF45EB}"/>
    <hyperlink ref="B5:I5" r:id="rId1" display="Find this tool helpful? Click here to join our communication list or visit stephaniebogan.com to learn more about Limitless Adviser." xr:uid="{9209CFF7-F01A-DE48-97F9-7F248B4C0B33}"/>
    <hyperlink ref="F42" location="'P&amp;L Analysis Modeling'!H13" display="Click here to start updating your projected revenue budget" xr:uid="{1B541320-7993-8445-98E8-B0D94084346D}"/>
    <hyperlink ref="B76:J76" location="'P&amp;L Analysis Modeling'!J13" display="Click here to make final additions to your projected revenue" xr:uid="{B4FAB2AA-5E83-9346-A9D6-A18E2216A089}"/>
    <hyperlink ref="B75:J75" location="'P&amp;L Analysis Modeling'!H80" display="Click here to make revisions to your projected expenses for the year." xr:uid="{7EF64D81-9ED8-1E42-A830-DD1F539F1B9C}"/>
    <hyperlink ref="F42:M42" location="'P&amp;L Analysis Modeling'!G60" display="Click here to calculate expense reductions to meet different profit margin targets." xr:uid="{B13E62EA-1565-1E46-9C1F-5CD54E7A29D6}"/>
    <hyperlink ref="B5:N5" r:id="rId2" display="Click here to visit limitlessfa.life  to learn more about Limitless Adviser." xr:uid="{A79AF088-6EE4-4A78-ABE5-7E528D7DCF8F}"/>
    <hyperlink ref="B9" location="'P&amp;L Analysis Modeling'!H13" display="Click here to start updating your projected revenue budget" xr:uid="{F4A6A487-95B2-2745-BDBC-5B2FD9ED3833}"/>
  </hyperlinks>
  <pageMargins left="0.7" right="0.7" top="0.75" bottom="0.75" header="0.3" footer="0.3"/>
  <pageSetup scale="54" fitToHeight="0" orientation="landscape" horizontalDpi="1200" verticalDpi="1200" r:id="rId3"/>
  <rowBreaks count="2" manualBreakCount="2">
    <brk id="42" max="12" man="1"/>
    <brk id="70" max="12" man="1"/>
  </rowBreaks>
  <ignoredErrors>
    <ignoredError sqref="B80:I229" unlockedFormula="1"/>
  </ignoredErrors>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Enter Inputs</vt:lpstr>
      <vt:lpstr>P&amp;L Analysis Modeling</vt:lpstr>
      <vt:lpstr>'Enter Inputs'!Print_Area</vt:lpstr>
      <vt:lpstr>'P&amp;L Analysis Modeling'!Print_Area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Natalie Bergsma</dc:creator>
  <cp:lastModifiedBy>Allison</cp:lastModifiedBy>
  <dcterms:created xsi:type="dcterms:W3CDTF">2020-04-10T17:42:21Z</dcterms:created>
  <dcterms:modified xsi:type="dcterms:W3CDTF">2021-10-20T00:01:11Z</dcterms:modified>
</cp:coreProperties>
</file>